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780" windowHeight="15400" tabRatio="736" activeTab="0"/>
  </bookViews>
  <sheets>
    <sheet name="Sample Lithologies" sheetId="1" r:id="rId1"/>
    <sheet name="Sample Location" sheetId="2" r:id="rId2"/>
    <sheet name="Data" sheetId="3" r:id="rId3"/>
    <sheet name="Sample Checklist" sheetId="4" state="hidden" r:id="rId4"/>
  </sheets>
  <definedNames>
    <definedName name="_xlnm.Print_Area" localSheetId="2">'Data'!$A$1:$H$177</definedName>
    <definedName name="_xlnm.Print_Area" localSheetId="0">'Sample Lithologies'!$A$1:$C$273</definedName>
    <definedName name="_xlnm.Print_Area" localSheetId="1">'Sample Location'!$A$1:$H$210</definedName>
  </definedNames>
  <calcPr fullCalcOnLoad="1"/>
</workbook>
</file>

<file path=xl/sharedStrings.xml><?xml version="1.0" encoding="utf-8"?>
<sst xmlns="http://schemas.openxmlformats.org/spreadsheetml/2006/main" count="2202" uniqueCount="375">
  <si>
    <t>08GDMA007A01</t>
  </si>
  <si>
    <t>08GDMA011A01</t>
  </si>
  <si>
    <t>Lizard</t>
  </si>
  <si>
    <t>SQ 09 04 01</t>
  </si>
  <si>
    <t>07JRG004A</t>
  </si>
  <si>
    <t>Nemaiah Formation</t>
  </si>
  <si>
    <t>feldspathic litharenite</t>
  </si>
  <si>
    <t>metamorphic</t>
  </si>
  <si>
    <t>Rhyodacite</t>
  </si>
  <si>
    <t>SCBF95-0305</t>
  </si>
  <si>
    <t>Gabbro</t>
  </si>
  <si>
    <t>08GDMA023A01</t>
  </si>
  <si>
    <t>aphanitic vesicular dacite lava</t>
  </si>
  <si>
    <t>basalt</t>
  </si>
  <si>
    <t>sedimentary</t>
  </si>
  <si>
    <t>felsic lava flow</t>
  </si>
  <si>
    <t>UTM Zone</t>
  </si>
  <si>
    <t>Datum</t>
  </si>
  <si>
    <t>10N</t>
  </si>
  <si>
    <t>NAD83</t>
  </si>
  <si>
    <t>hornblende quartz oligioclase schist</t>
  </si>
  <si>
    <t>Taylor Creek eq?</t>
  </si>
  <si>
    <t>Chert Pebble Congl</t>
  </si>
  <si>
    <t>FF05-40</t>
  </si>
  <si>
    <t>Andesitic Bx/Tuff</t>
  </si>
  <si>
    <t>FF06-20</t>
  </si>
  <si>
    <t>Bowser Lake</t>
  </si>
  <si>
    <t>FF06-122</t>
  </si>
  <si>
    <t>Kn</t>
  </si>
  <si>
    <t>REF-BC-151A</t>
  </si>
  <si>
    <t>RE-HA06-41</t>
  </si>
  <si>
    <t>Ladner Group</t>
  </si>
  <si>
    <t>fractured, veined, bedded</t>
  </si>
  <si>
    <t>migmatitic gneiss</t>
  </si>
  <si>
    <t>MMI08-38-1</t>
  </si>
  <si>
    <t>MMI08-37-1</t>
  </si>
  <si>
    <t>SCBF98-5112A</t>
  </si>
  <si>
    <t>Dacite</t>
  </si>
  <si>
    <t>SCBF98-5111E</t>
  </si>
  <si>
    <t>plagioclase phyric andesite - amygdaloidal</t>
  </si>
  <si>
    <t>SQ 09 04 02</t>
  </si>
  <si>
    <t>SQ 09 04 03</t>
  </si>
  <si>
    <t>lapilli tuff breccia</t>
  </si>
  <si>
    <t>SQ 09 04 04</t>
  </si>
  <si>
    <t>Collection (owner)</t>
  </si>
  <si>
    <t>JD-BC07-43</t>
  </si>
  <si>
    <t>JD-BC07-46</t>
  </si>
  <si>
    <t>JD-BG07-24</t>
  </si>
  <si>
    <t>JD-BS07-30</t>
  </si>
  <si>
    <t>JD-CC07-17</t>
  </si>
  <si>
    <t>JD-CN07-47</t>
  </si>
  <si>
    <t>JD-CN07-48</t>
  </si>
  <si>
    <t>JD-DC07-52</t>
  </si>
  <si>
    <t>JD-DC07-53</t>
  </si>
  <si>
    <t>fine grained volcanic rock with biotite and hornblende phenocrysts</t>
  </si>
  <si>
    <t>pebble-cobble conglomerate</t>
  </si>
  <si>
    <t>SQ 09 06 12</t>
  </si>
  <si>
    <t>Neogene Chilcotin Group basalts</t>
  </si>
  <si>
    <t>coarse-grained, plutonic</t>
  </si>
  <si>
    <t>non-vesicular</t>
  </si>
  <si>
    <t>volcaniclastic breccia</t>
  </si>
  <si>
    <t>coarse grained sandstone</t>
  </si>
  <si>
    <t>fine grained sandstone</t>
  </si>
  <si>
    <t>SQ 09 08 02</t>
  </si>
  <si>
    <t>Nechako Plateau</t>
  </si>
  <si>
    <t>Andesite</t>
  </si>
  <si>
    <t>Ootsa Lake Group Coherent Volcanic Rocks</t>
  </si>
  <si>
    <t>FF06-178</t>
  </si>
  <si>
    <t>SQ 09 08 04</t>
  </si>
  <si>
    <t>SQ 09 07 05</t>
  </si>
  <si>
    <t>black shale</t>
  </si>
  <si>
    <t>SQ 09 07 02</t>
  </si>
  <si>
    <t>brown sandy shale</t>
  </si>
  <si>
    <t>SQ 09 03 02</t>
  </si>
  <si>
    <t>dacite</t>
  </si>
  <si>
    <t>SQ 09 03 03</t>
  </si>
  <si>
    <t>SQ 09 03 12</t>
  </si>
  <si>
    <t>FF06-107</t>
  </si>
  <si>
    <t>White Sandstone</t>
  </si>
  <si>
    <t>FF06-102</t>
  </si>
  <si>
    <t>Green Sandstone</t>
  </si>
  <si>
    <t>FF06-86</t>
  </si>
  <si>
    <t>SQ 09 04 05</t>
  </si>
  <si>
    <t>medium to coarse grainied poorly sorted sandstone</t>
  </si>
  <si>
    <t>SQ 09 08 05</t>
  </si>
  <si>
    <t>fine to medium grained siltstone</t>
  </si>
  <si>
    <t>SQ 09 08 06</t>
  </si>
  <si>
    <t>SQ 09 08 07</t>
  </si>
  <si>
    <t>pelitic schist</t>
  </si>
  <si>
    <t>SQ 09 08 08</t>
  </si>
  <si>
    <t>hornblende-biotite granoblastic gneiss</t>
  </si>
  <si>
    <t>rhythmically laminated shale</t>
  </si>
  <si>
    <t>JR06-78</t>
  </si>
  <si>
    <t>SKC-12</t>
  </si>
  <si>
    <t>SKC-14</t>
  </si>
  <si>
    <t>FF06-111</t>
  </si>
  <si>
    <t>Sandstone</t>
  </si>
  <si>
    <t>FF06-114</t>
  </si>
  <si>
    <t>Taylor Creek and Skeena Groups</t>
  </si>
  <si>
    <t>FF06-76</t>
  </si>
  <si>
    <t>Nazko River</t>
  </si>
  <si>
    <t>Siltstone</t>
  </si>
  <si>
    <t>FF06-78</t>
  </si>
  <si>
    <t>FF06-125</t>
  </si>
  <si>
    <t>JR06-93</t>
  </si>
  <si>
    <t>Potato</t>
  </si>
  <si>
    <t>SCBH98-5904c</t>
  </si>
  <si>
    <t>Taylor Creek</t>
  </si>
  <si>
    <t>SQ 09 03 14</t>
  </si>
  <si>
    <t>sandstone</t>
  </si>
  <si>
    <t>non-vesicular, pyrx-phyric</t>
  </si>
  <si>
    <t>Basement samples</t>
  </si>
  <si>
    <t>08GDMA006A01</t>
  </si>
  <si>
    <t>JR06-94B</t>
  </si>
  <si>
    <t>JR06-103B</t>
  </si>
  <si>
    <t>Teepee Mountain</t>
  </si>
  <si>
    <t>Sandstone/Conglomerate</t>
  </si>
  <si>
    <t>SQ 09 07 03</t>
  </si>
  <si>
    <t>SQ 09 07 04</t>
  </si>
  <si>
    <t>Hazelton</t>
  </si>
  <si>
    <t>SCBH98-6504B</t>
  </si>
  <si>
    <t>Relay Mountain</t>
  </si>
  <si>
    <t>SQ 09 07 01</t>
  </si>
  <si>
    <t>calcareous shale</t>
  </si>
  <si>
    <t>Ladner</t>
  </si>
  <si>
    <t>SQ 09 07 06</t>
  </si>
  <si>
    <t>dacite porphyry</t>
  </si>
  <si>
    <t>SQ 09 07 07</t>
  </si>
  <si>
    <t>Riddell</t>
  </si>
  <si>
    <t>Dash</t>
  </si>
  <si>
    <t>Conglomerate</t>
  </si>
  <si>
    <t>Easting</t>
  </si>
  <si>
    <t>Northing</t>
  </si>
  <si>
    <t>SCBH98-5904C</t>
  </si>
  <si>
    <t>Jurassic to Cretaceous Sedimentary Rocks</t>
  </si>
  <si>
    <t>SCBF95-0501B</t>
  </si>
  <si>
    <t>Sample Name</t>
  </si>
  <si>
    <t>SKC-26</t>
  </si>
  <si>
    <t>SKC-4B</t>
  </si>
  <si>
    <t>weakly vesicular, ol-phyric</t>
  </si>
  <si>
    <t>Granite</t>
  </si>
  <si>
    <t>medium grained moderately to poorly sorted sandstone</t>
  </si>
  <si>
    <t>SQ 09 08 03</t>
  </si>
  <si>
    <t>Acicular hornblende porphyry flow w/flow breccia and vesicular flow tops</t>
  </si>
  <si>
    <t>RANGE-Max</t>
  </si>
  <si>
    <t>RANGE-Min</t>
  </si>
  <si>
    <t>UBC Core</t>
  </si>
  <si>
    <t>GSC Core</t>
  </si>
  <si>
    <t>Pycnometry</t>
  </si>
  <si>
    <t>SQ 09 06 06</t>
  </si>
  <si>
    <t>Mesozoic Plutonic rocks</t>
  </si>
  <si>
    <t>rhythmically laminated shale</t>
  </si>
  <si>
    <t>Lower Middle Jurassic Sedimentary and Volcanic Rocks</t>
  </si>
  <si>
    <t>Magnetic Susceptibility (SI)</t>
  </si>
  <si>
    <t>Jackass Mountain</t>
  </si>
  <si>
    <t>JD-OM07-04</t>
  </si>
  <si>
    <t>RE-BL06-49</t>
  </si>
  <si>
    <t>RE-CD06-74</t>
  </si>
  <si>
    <t>RE-CH06-12</t>
  </si>
  <si>
    <t>RE-CH06-3</t>
  </si>
  <si>
    <t>RE-CH08-2</t>
  </si>
  <si>
    <t>RE-CZ06-57</t>
  </si>
  <si>
    <t>SQ 09 03 10</t>
  </si>
  <si>
    <t>SQ 09 03 11</t>
  </si>
  <si>
    <t>JD-BC07-42</t>
  </si>
  <si>
    <t>SQ 09 05 08</t>
  </si>
  <si>
    <t>SQ 09 06 01</t>
  </si>
  <si>
    <t>non-vesicular, aphyric</t>
  </si>
  <si>
    <t>non-vesicular, ol-phyric</t>
  </si>
  <si>
    <t>fine to medium sandstone</t>
  </si>
  <si>
    <t>SQ 09 03 16</t>
  </si>
  <si>
    <t>SQ 09 03 09</t>
  </si>
  <si>
    <t>Endako</t>
  </si>
  <si>
    <t>olivine basalt</t>
  </si>
  <si>
    <t>Geologic Group</t>
  </si>
  <si>
    <t>Geologic Unit</t>
  </si>
  <si>
    <t>Kasalka</t>
  </si>
  <si>
    <t>GA-BR06-01</t>
  </si>
  <si>
    <t>GA-DC06-07</t>
  </si>
  <si>
    <t>JD-BC07-38</t>
  </si>
  <si>
    <t>pebble conglom</t>
  </si>
  <si>
    <t>FF06-100B</t>
  </si>
  <si>
    <t>SFU</t>
  </si>
  <si>
    <t>Lithic Arkose</t>
  </si>
  <si>
    <t>08GDMA027A01</t>
  </si>
  <si>
    <t>JD-DC07-54</t>
  </si>
  <si>
    <t>JD-HF07-13</t>
  </si>
  <si>
    <t>Kasalka Group, Powell Creek Group and Taseko River Strata</t>
  </si>
  <si>
    <t>Brown Sandstone</t>
  </si>
  <si>
    <t>Basement Rocks</t>
  </si>
  <si>
    <t>SCBF98-5106A</t>
  </si>
  <si>
    <t>Naglico Fm</t>
  </si>
  <si>
    <t>SKC-20A</t>
  </si>
  <si>
    <t>SKC-20B</t>
  </si>
  <si>
    <t>SKC-22</t>
  </si>
  <si>
    <t>SKC-23</t>
  </si>
  <si>
    <t>Lithic Arkose</t>
  </si>
  <si>
    <t>SFU</t>
  </si>
  <si>
    <t>SFU</t>
  </si>
  <si>
    <t>rounded pebble conglomerate</t>
  </si>
  <si>
    <t>SQ 09 06 08</t>
  </si>
  <si>
    <t>Hazelton Group</t>
  </si>
  <si>
    <t>Mesozoic Plutonic Rocks</t>
  </si>
  <si>
    <t>SQ 09 08 01</t>
  </si>
  <si>
    <t>Young's Modulus (GPa) Wet</t>
  </si>
  <si>
    <t>SQ 09 03 06</t>
  </si>
  <si>
    <t>rhyolite ash flow tuff</t>
  </si>
  <si>
    <t>SQ 09 03 07</t>
  </si>
  <si>
    <t>pebble conglomerate</t>
  </si>
  <si>
    <t>SQ 09 03 08</t>
  </si>
  <si>
    <t>Porosity (%)</t>
  </si>
  <si>
    <t xml:space="preserve">amygdaloidal basalt </t>
  </si>
  <si>
    <t>siltstone/conglomerate</t>
  </si>
  <si>
    <t>Chert pebble Conglomerate</t>
  </si>
  <si>
    <t>SQ 09 03 15</t>
  </si>
  <si>
    <t>aphyric volcanic rock (andesite)</t>
  </si>
  <si>
    <t>SQ 09 04 06</t>
  </si>
  <si>
    <t>highly vesicular, highly-fractured</t>
  </si>
  <si>
    <t>JD-BC07-39</t>
  </si>
  <si>
    <t>dense fine grained volcanic rock with biotite and hornblende phenocrysts</t>
  </si>
  <si>
    <t>Sample Description</t>
  </si>
  <si>
    <t>SQ 09 03 01</t>
  </si>
  <si>
    <t>SQ-UBC</t>
  </si>
  <si>
    <t>Ootsa coherent volcanics</t>
  </si>
  <si>
    <t>07KM054 A</t>
  </si>
  <si>
    <t>07KM050 B</t>
  </si>
  <si>
    <t>07KM080 B</t>
  </si>
  <si>
    <t>07KM048 C</t>
  </si>
  <si>
    <t>07KM049 A</t>
  </si>
  <si>
    <t>SQ 09 05 02</t>
  </si>
  <si>
    <t>shale</t>
  </si>
  <si>
    <t>SQ 09 05 03</t>
  </si>
  <si>
    <t>SQ 09 05 04</t>
  </si>
  <si>
    <t xml:space="preserve">Acicular hornblende porphyry flow w/flow breccia </t>
  </si>
  <si>
    <t>vesicular basalt lava flow</t>
  </si>
  <si>
    <t>finely laminated sandstone</t>
  </si>
  <si>
    <t>SQ 09 06 09</t>
  </si>
  <si>
    <t>congomerate</t>
  </si>
  <si>
    <t>SQ 09 03 17</t>
  </si>
  <si>
    <t>SCBF95-0501C</t>
  </si>
  <si>
    <t>Mihalynuk</t>
  </si>
  <si>
    <t>volcaniclastic</t>
  </si>
  <si>
    <t>intrusive</t>
  </si>
  <si>
    <t>intrusive (?)</t>
  </si>
  <si>
    <t>07KM061 B</t>
  </si>
  <si>
    <t>38KM08</t>
  </si>
  <si>
    <t>07KM057 C</t>
  </si>
  <si>
    <t>07KM017 A</t>
  </si>
  <si>
    <t>07JRG038A</t>
  </si>
  <si>
    <t>Jurassic Sedimentary Rocks</t>
  </si>
  <si>
    <t>aphanitic volcanic rock</t>
  </si>
  <si>
    <t>SQ 09 05 01</t>
  </si>
  <si>
    <t>Cretaceous Volcanic and Sedimentary Rocks</t>
  </si>
  <si>
    <t>Jackass Mountain Group Rocks</t>
  </si>
  <si>
    <t xml:space="preserve">Ootsa coherent </t>
  </si>
  <si>
    <t>Mesozoic Plutonic</t>
  </si>
  <si>
    <t>SQ 09 04 07</t>
  </si>
  <si>
    <t>amygdaloidal basalt (25% porosity)</t>
  </si>
  <si>
    <t>SQ 09 06 07 01</t>
  </si>
  <si>
    <t>vesicular, ol-phyric</t>
  </si>
  <si>
    <t>vesicular, aphyric</t>
  </si>
  <si>
    <t>clastic</t>
  </si>
  <si>
    <t>amygdaloidal, ol-phyric</t>
  </si>
  <si>
    <t>JD-DC07-56</t>
  </si>
  <si>
    <t>JD-DE07-19</t>
  </si>
  <si>
    <t>JD-HF07-10</t>
  </si>
  <si>
    <t>JD-HF07-12</t>
  </si>
  <si>
    <t>Poisson's Ratio Dry</t>
  </si>
  <si>
    <t>Poisson's Ratio Wet</t>
  </si>
  <si>
    <t>basalt hyaloclastite breccia</t>
  </si>
  <si>
    <t>SQ 09 03 04</t>
  </si>
  <si>
    <t>basalt breccia</t>
  </si>
  <si>
    <t>Ootsa non-coherent</t>
  </si>
  <si>
    <t>SQ 09 03 05</t>
  </si>
  <si>
    <t>quartz, hornblende, k-spar dacite porphyry</t>
  </si>
  <si>
    <t>hornblende quartz dacite porphyry</t>
  </si>
  <si>
    <t>SQ 09 06 11</t>
  </si>
  <si>
    <t>SQ 09 04 08</t>
  </si>
  <si>
    <t>plagioclase phyric lava flow</t>
  </si>
  <si>
    <t>SQ 09 04 09</t>
  </si>
  <si>
    <t>RE-HA06-47</t>
  </si>
  <si>
    <t>RE-HY06-26</t>
  </si>
  <si>
    <t>RE-TL06-43</t>
  </si>
  <si>
    <t>RE-VK06-81</t>
  </si>
  <si>
    <t>RE-VK06-84</t>
  </si>
  <si>
    <t>Spences Bridge Group</t>
  </si>
  <si>
    <t>SQ 09 06 07</t>
  </si>
  <si>
    <t>SQ 09 08 10</t>
  </si>
  <si>
    <t>plagioclase phyric low porosity andesite</t>
  </si>
  <si>
    <t>Geoscience BC -- Nechako Basin Rocks Physical Properties Project</t>
  </si>
  <si>
    <t>SKC-16</t>
  </si>
  <si>
    <t>SKC-17</t>
  </si>
  <si>
    <t>SKC-18</t>
  </si>
  <si>
    <t>SKC-2</t>
  </si>
  <si>
    <t>Density</t>
  </si>
  <si>
    <t>SKC-10</t>
  </si>
  <si>
    <t>SKC-11</t>
  </si>
  <si>
    <t>SQ 09 04 10</t>
  </si>
  <si>
    <t>SQ 09 04 11</t>
  </si>
  <si>
    <t>bedded</t>
  </si>
  <si>
    <t>SQ 09 03 13</t>
  </si>
  <si>
    <t>Microgranite</t>
  </si>
  <si>
    <t>SCBW96-5103A</t>
  </si>
  <si>
    <t>Dacite Tuff</t>
  </si>
  <si>
    <t>volcanic breccia</t>
  </si>
  <si>
    <t>SQ 09 03 18</t>
  </si>
  <si>
    <t>Unassigned Mesozoic rocks</t>
  </si>
  <si>
    <t>basalt lava flow</t>
  </si>
  <si>
    <t>Ootsa coherent</t>
  </si>
  <si>
    <t>Greenstone Breccia</t>
  </si>
  <si>
    <t>SCBH98-5906B</t>
  </si>
  <si>
    <t>subrounded pebble conglomerate</t>
  </si>
  <si>
    <t>Length (mm)</t>
  </si>
  <si>
    <t>Core Diameter (mm)</t>
  </si>
  <si>
    <t>Core Volume (cc)</t>
  </si>
  <si>
    <t>Dry Bulk Mass (g)</t>
  </si>
  <si>
    <t>Wet Bulk Mass (g)</t>
  </si>
  <si>
    <t>Archimedes Mass (g)</t>
  </si>
  <si>
    <t>Dry Average Tp (ms)</t>
  </si>
  <si>
    <t>Dry Average Ts (ms)</t>
  </si>
  <si>
    <t>Wet Average Tp (ms)</t>
  </si>
  <si>
    <t>Wet Average Ts (ms)</t>
  </si>
  <si>
    <t>Dry Average Vp (km/s)</t>
  </si>
  <si>
    <t>Wet Average Vs (km/s)</t>
  </si>
  <si>
    <t>Dry Average Vs (km/s)</t>
  </si>
  <si>
    <t>Wet Average Vp (km/s)</t>
  </si>
  <si>
    <t>Dry Bulk Density (g/cc)</t>
  </si>
  <si>
    <t>Wet Bulk Density (g/cc)</t>
  </si>
  <si>
    <t>Wet/Dry Density (g/cc)</t>
  </si>
  <si>
    <t>Resistivity (Ohm.m)</t>
  </si>
  <si>
    <t>NRM      (A/m)</t>
  </si>
  <si>
    <t>Chargeability (ms)</t>
  </si>
  <si>
    <t>Geometric Factor (m)</t>
  </si>
  <si>
    <t>fine to medium grained well to moderately well sorted sandstone</t>
  </si>
  <si>
    <t>JD-BC07-40</t>
  </si>
  <si>
    <t>foliated</t>
  </si>
  <si>
    <t>SQ 09 06 02</t>
  </si>
  <si>
    <t>SQ 09 06 03</t>
  </si>
  <si>
    <t>SQ 09 06 04</t>
  </si>
  <si>
    <t>Spences Bridge</t>
  </si>
  <si>
    <t>porous dacite lava flow</t>
  </si>
  <si>
    <t>SQ 09 06 05</t>
  </si>
  <si>
    <t>hornblende phyric dacite lava</t>
  </si>
  <si>
    <t>SQ 09 07 08</t>
  </si>
  <si>
    <t>SQ 09 06 13</t>
  </si>
  <si>
    <t>SQ 09 08 09</t>
  </si>
  <si>
    <t>Eocene Volcanic and Sedimentary Rocks</t>
  </si>
  <si>
    <t>SCBF98-4802A</t>
  </si>
  <si>
    <t>Struik</t>
  </si>
  <si>
    <t>coarse grained felsic volcanic rock</t>
  </si>
  <si>
    <t>SQ 09 05 05</t>
  </si>
  <si>
    <t>SQ 09 05 06</t>
  </si>
  <si>
    <t>SQ 09 05 07</t>
  </si>
  <si>
    <t>Mag Sus</t>
  </si>
  <si>
    <t>Vp/Vs</t>
  </si>
  <si>
    <t>volcanic sandstone</t>
  </si>
  <si>
    <t>SQ 09 06 10</t>
  </si>
  <si>
    <t>coarse grained basalt breccia</t>
  </si>
  <si>
    <t>Ootsa Lake Group Non-coherent and Sedimentary Rocks</t>
  </si>
  <si>
    <t>Endako Group Rocks</t>
  </si>
  <si>
    <t>SCBF98-5111A</t>
  </si>
  <si>
    <t>Greywacke</t>
  </si>
  <si>
    <t>SKC-15</t>
  </si>
  <si>
    <t>Biotite-feldspar-phyric ignimbrite</t>
  </si>
  <si>
    <t>SKC-9</t>
  </si>
  <si>
    <t>Relay Mountain Group</t>
  </si>
  <si>
    <t>Previous studies</t>
  </si>
  <si>
    <t>08GDMA017A01</t>
  </si>
  <si>
    <t>SFU</t>
  </si>
  <si>
    <t>Basalt</t>
  </si>
  <si>
    <t>intermediate lava</t>
  </si>
  <si>
    <t>Vp/Vs Wet</t>
  </si>
  <si>
    <t>Vp/Vs Dry</t>
  </si>
  <si>
    <t>Young's Modulus (GPa) Dry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</si>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</sst>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5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0"/>
    </font>
    <font>
      <sz val="11"/>
      <name val="Calibri"/>
      <family val="2"/>
    </font>
    <font>
      <sz val="8"/>
      <name val="Verdana"/>
      <family val="0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quotePrefix="1">
      <alignment vertic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12" fillId="33" borderId="11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166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1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34" borderId="0" xfId="0" applyFont="1" applyFill="1" applyBorder="1" applyAlignment="1">
      <alignment horizontal="left"/>
    </xf>
    <xf numFmtId="164" fontId="8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9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  <xf numFmtId="0" fontId="8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13" fillId="34" borderId="0" xfId="0" applyNumberFormat="1" applyFont="1" applyFill="1" applyBorder="1" applyAlignment="1">
      <alignment horizontal="center"/>
    </xf>
    <xf numFmtId="166" fontId="13" fillId="34" borderId="0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2" fontId="0" fillId="34" borderId="13" xfId="0" applyNumberFormat="1" applyFill="1" applyBorder="1" applyAlignment="1">
      <alignment horizontal="center"/>
    </xf>
    <xf numFmtId="166" fontId="0" fillId="34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13" fillId="34" borderId="13" xfId="0" applyNumberFormat="1" applyFont="1" applyFill="1" applyBorder="1" applyAlignment="1">
      <alignment horizontal="center"/>
    </xf>
    <xf numFmtId="166" fontId="13" fillId="34" borderId="13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166" fontId="4" fillId="35" borderId="0" xfId="0" applyNumberFormat="1" applyFont="1" applyFill="1" applyAlignment="1">
      <alignment horizontal="center" vertical="center" wrapText="1"/>
    </xf>
    <xf numFmtId="2" fontId="4" fillId="35" borderId="0" xfId="0" applyNumberFormat="1" applyFont="1" applyFill="1" applyAlignment="1">
      <alignment horizontal="center" vertical="center" wrapText="1"/>
    </xf>
    <xf numFmtId="164" fontId="4" fillId="35" borderId="0" xfId="0" applyNumberFormat="1" applyFont="1" applyFill="1" applyAlignment="1">
      <alignment horizontal="center" vertical="center" wrapText="1"/>
    </xf>
    <xf numFmtId="0" fontId="8" fillId="34" borderId="14" xfId="0" applyFont="1" applyFill="1" applyBorder="1" applyAlignment="1">
      <alignment horizontal="left"/>
    </xf>
    <xf numFmtId="164" fontId="8" fillId="34" borderId="14" xfId="0" applyNumberFormat="1" applyFont="1" applyFill="1" applyBorder="1" applyAlignment="1">
      <alignment horizontal="center"/>
    </xf>
    <xf numFmtId="2" fontId="8" fillId="34" borderId="14" xfId="0" applyNumberFormat="1" applyFont="1" applyFill="1" applyBorder="1" applyAlignment="1">
      <alignment horizontal="center"/>
    </xf>
    <xf numFmtId="2" fontId="14" fillId="0" borderId="0" xfId="58" applyNumberFormat="1" applyFont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2" fontId="14" fillId="0" borderId="0" xfId="58" applyNumberFormat="1" applyFont="1" applyFill="1" applyAlignment="1">
      <alignment horizontal="center"/>
      <protection/>
    </xf>
    <xf numFmtId="164" fontId="5" fillId="0" borderId="0" xfId="58" applyNumberFormat="1" applyFont="1" applyAlignment="1">
      <alignment horizontal="center"/>
      <protection/>
    </xf>
    <xf numFmtId="164" fontId="5" fillId="0" borderId="0" xfId="5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2" fontId="16" fillId="0" borderId="0" xfId="58" applyNumberFormat="1" applyFont="1" applyFill="1" applyAlignment="1">
      <alignment horizontal="center"/>
      <protection/>
    </xf>
    <xf numFmtId="2" fontId="5" fillId="0" borderId="0" xfId="58" applyNumberFormat="1" applyFont="1" applyAlignment="1">
      <alignment horizontal="center"/>
      <protection/>
    </xf>
    <xf numFmtId="2" fontId="5" fillId="0" borderId="0" xfId="58" applyNumberFormat="1" applyFont="1" applyFill="1" applyAlignment="1">
      <alignment horizontal="center"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6" fillId="0" borderId="0" xfId="58" applyNumberFormat="1" applyFont="1" applyAlignment="1">
      <alignment horizontal="center"/>
      <protection/>
    </xf>
    <xf numFmtId="2" fontId="12" fillId="0" borderId="0" xfId="58" applyNumberFormat="1" applyAlignment="1">
      <alignment horizontal="center"/>
      <protection/>
    </xf>
    <xf numFmtId="11" fontId="0" fillId="34" borderId="0" xfId="0" applyNumberFormat="1" applyFont="1" applyFill="1" applyBorder="1" applyAlignment="1">
      <alignment horizontal="center"/>
    </xf>
    <xf numFmtId="11" fontId="0" fillId="34" borderId="13" xfId="0" applyNumberFormat="1" applyFont="1" applyFill="1" applyBorder="1" applyAlignment="1">
      <alignment horizontal="center"/>
    </xf>
    <xf numFmtId="11" fontId="0" fillId="0" borderId="0" xfId="0" applyNumberFormat="1" applyFont="1" applyFill="1" applyAlignment="1">
      <alignment horizontal="center"/>
    </xf>
    <xf numFmtId="11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 horizontal="center"/>
    </xf>
    <xf numFmtId="11" fontId="4" fillId="0" borderId="0" xfId="0" applyNumberFormat="1" applyFont="1" applyFill="1" applyAlignment="1">
      <alignment horizontal="center" vertical="center"/>
    </xf>
    <xf numFmtId="11" fontId="0" fillId="34" borderId="0" xfId="0" applyNumberFormat="1" applyFont="1" applyFill="1" applyAlignment="1">
      <alignment horizontal="center"/>
    </xf>
    <xf numFmtId="11" fontId="8" fillId="0" borderId="0" xfId="0" applyNumberFormat="1" applyFont="1" applyFill="1" applyAlignment="1">
      <alignment horizontal="right"/>
    </xf>
    <xf numFmtId="11" fontId="8" fillId="0" borderId="13" xfId="0" applyNumberFormat="1" applyFont="1" applyFill="1" applyBorder="1" applyAlignment="1">
      <alignment horizontal="right"/>
    </xf>
    <xf numFmtId="2" fontId="0" fillId="34" borderId="0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2" fontId="0" fillId="34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11" fontId="4" fillId="36" borderId="0" xfId="0" applyNumberFormat="1" applyFont="1" applyFill="1" applyAlignment="1">
      <alignment horizontal="center" vertical="center" wrapText="1"/>
    </xf>
    <xf numFmtId="2" fontId="4" fillId="36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3"/>
  <sheetViews>
    <sheetView tabSelected="1" workbookViewId="0" topLeftCell="A1">
      <selection activeCell="C14" sqref="C14"/>
    </sheetView>
  </sheetViews>
  <sheetFormatPr defaultColWidth="8.8515625" defaultRowHeight="12.75"/>
  <cols>
    <col min="1" max="1" width="15.7109375" style="44" customWidth="1"/>
    <col min="2" max="2" width="20.421875" style="49" customWidth="1"/>
    <col min="3" max="3" width="53.28125" style="0" customWidth="1"/>
  </cols>
  <sheetData>
    <row r="1" spans="1:3" ht="12">
      <c r="A1" s="36" t="s">
        <v>136</v>
      </c>
      <c r="B1" s="45" t="s">
        <v>175</v>
      </c>
      <c r="C1" s="25" t="s">
        <v>220</v>
      </c>
    </row>
    <row r="2" spans="1:3" ht="12">
      <c r="A2" s="37" t="s">
        <v>346</v>
      </c>
      <c r="B2" s="46"/>
      <c r="C2" s="13"/>
    </row>
    <row r="3" spans="1:3" ht="12">
      <c r="A3" s="38" t="s">
        <v>359</v>
      </c>
      <c r="B3" s="46"/>
      <c r="C3" s="13"/>
    </row>
    <row r="4" spans="1:3" ht="12">
      <c r="A4" s="39" t="s">
        <v>171</v>
      </c>
      <c r="B4" s="46" t="s">
        <v>172</v>
      </c>
      <c r="C4" s="13" t="s">
        <v>173</v>
      </c>
    </row>
    <row r="5" spans="1:3" ht="12">
      <c r="A5" s="39" t="s">
        <v>162</v>
      </c>
      <c r="B5" s="46" t="s">
        <v>172</v>
      </c>
      <c r="C5" s="13" t="s">
        <v>173</v>
      </c>
    </row>
    <row r="6" spans="1:3" ht="12">
      <c r="A6" s="39" t="s">
        <v>76</v>
      </c>
      <c r="B6" s="46" t="s">
        <v>172</v>
      </c>
      <c r="C6" s="13" t="s">
        <v>271</v>
      </c>
    </row>
    <row r="7" spans="1:3" ht="12">
      <c r="A7" s="39" t="s">
        <v>238</v>
      </c>
      <c r="B7" s="46" t="s">
        <v>172</v>
      </c>
      <c r="C7" s="13" t="s">
        <v>304</v>
      </c>
    </row>
    <row r="8" spans="1:3" ht="12">
      <c r="A8" s="39" t="s">
        <v>305</v>
      </c>
      <c r="B8" s="46" t="s">
        <v>172</v>
      </c>
      <c r="C8" s="13" t="s">
        <v>307</v>
      </c>
    </row>
    <row r="9" spans="1:3" ht="12">
      <c r="A9" s="39" t="s">
        <v>256</v>
      </c>
      <c r="B9" s="46" t="s">
        <v>172</v>
      </c>
      <c r="C9" s="13" t="s">
        <v>211</v>
      </c>
    </row>
    <row r="10" spans="1:3" ht="12">
      <c r="A10" s="39" t="s">
        <v>277</v>
      </c>
      <c r="B10" s="46" t="s">
        <v>172</v>
      </c>
      <c r="C10" s="13" t="s">
        <v>278</v>
      </c>
    </row>
    <row r="11" spans="1:3" ht="12">
      <c r="A11" s="39" t="s">
        <v>166</v>
      </c>
      <c r="B11" s="46" t="s">
        <v>172</v>
      </c>
      <c r="C11" s="13" t="s">
        <v>234</v>
      </c>
    </row>
    <row r="12" spans="1:3" ht="12">
      <c r="A12" s="39" t="s">
        <v>347</v>
      </c>
      <c r="B12" s="46" t="s">
        <v>172</v>
      </c>
      <c r="C12" s="13" t="s">
        <v>65</v>
      </c>
    </row>
    <row r="13" spans="1:3" ht="12">
      <c r="A13" s="39" t="s">
        <v>9</v>
      </c>
      <c r="B13" s="46" t="s">
        <v>172</v>
      </c>
      <c r="C13" s="13" t="s">
        <v>10</v>
      </c>
    </row>
    <row r="14" spans="1:3" ht="12">
      <c r="A14" s="39" t="s">
        <v>239</v>
      </c>
      <c r="B14" s="46" t="s">
        <v>172</v>
      </c>
      <c r="C14" s="13" t="s">
        <v>369</v>
      </c>
    </row>
    <row r="15" spans="1:3" ht="12">
      <c r="A15" s="39"/>
      <c r="B15" s="46"/>
      <c r="C15" s="13"/>
    </row>
    <row r="16" spans="1:3" ht="12">
      <c r="A16" s="38" t="s">
        <v>66</v>
      </c>
      <c r="B16" s="46"/>
      <c r="C16" s="13"/>
    </row>
    <row r="17" spans="1:3" ht="12">
      <c r="A17" s="39" t="s">
        <v>221</v>
      </c>
      <c r="B17" s="46" t="s">
        <v>254</v>
      </c>
      <c r="C17" s="13" t="s">
        <v>370</v>
      </c>
    </row>
    <row r="18" spans="1:3" ht="12">
      <c r="A18" s="39" t="s">
        <v>73</v>
      </c>
      <c r="B18" s="46" t="s">
        <v>254</v>
      </c>
      <c r="C18" s="13" t="s">
        <v>74</v>
      </c>
    </row>
    <row r="19" spans="1:3" ht="12">
      <c r="A19" s="39" t="s">
        <v>273</v>
      </c>
      <c r="B19" s="46" t="s">
        <v>254</v>
      </c>
      <c r="C19" s="13" t="s">
        <v>15</v>
      </c>
    </row>
    <row r="20" spans="1:3" ht="12">
      <c r="A20" s="39" t="s">
        <v>205</v>
      </c>
      <c r="B20" s="46" t="s">
        <v>254</v>
      </c>
      <c r="C20" s="13" t="s">
        <v>206</v>
      </c>
    </row>
    <row r="21" spans="1:3" ht="12">
      <c r="A21" s="39" t="s">
        <v>209</v>
      </c>
      <c r="B21" s="46" t="s">
        <v>254</v>
      </c>
      <c r="C21" s="13" t="s">
        <v>307</v>
      </c>
    </row>
    <row r="22" spans="1:3" ht="12">
      <c r="A22" s="39" t="s">
        <v>36</v>
      </c>
      <c r="B22" s="46" t="s">
        <v>254</v>
      </c>
      <c r="C22" s="13" t="s">
        <v>37</v>
      </c>
    </row>
    <row r="23" spans="1:3" ht="12">
      <c r="A23" s="39" t="s">
        <v>310</v>
      </c>
      <c r="B23" s="46" t="s">
        <v>254</v>
      </c>
      <c r="C23" s="13" t="s">
        <v>8</v>
      </c>
    </row>
    <row r="24" spans="1:3" ht="12">
      <c r="A24" s="39" t="s">
        <v>302</v>
      </c>
      <c r="B24" s="46" t="s">
        <v>254</v>
      </c>
      <c r="C24" s="13" t="s">
        <v>303</v>
      </c>
    </row>
    <row r="25" spans="1:3" ht="12">
      <c r="A25" s="39" t="s">
        <v>34</v>
      </c>
      <c r="B25" s="46" t="s">
        <v>254</v>
      </c>
      <c r="C25" s="13" t="s">
        <v>233</v>
      </c>
    </row>
    <row r="26" spans="1:3" ht="12">
      <c r="A26" s="40" t="s">
        <v>35</v>
      </c>
      <c r="B26" s="46" t="s">
        <v>254</v>
      </c>
      <c r="C26" s="13" t="s">
        <v>363</v>
      </c>
    </row>
    <row r="27" spans="1:3" ht="12">
      <c r="A27" s="39" t="s">
        <v>135</v>
      </c>
      <c r="B27" s="46" t="s">
        <v>254</v>
      </c>
      <c r="C27" s="13" t="s">
        <v>301</v>
      </c>
    </row>
    <row r="28" spans="1:3" ht="12">
      <c r="A28" s="39"/>
      <c r="B28" s="46"/>
      <c r="C28" s="13"/>
    </row>
    <row r="29" spans="1:3" ht="12">
      <c r="A29" s="39"/>
      <c r="B29" s="46"/>
      <c r="C29" s="13"/>
    </row>
    <row r="30" spans="1:3" ht="12">
      <c r="A30" s="39"/>
      <c r="B30" s="46"/>
      <c r="C30" s="13"/>
    </row>
    <row r="31" spans="1:3" ht="12">
      <c r="A31" s="39"/>
      <c r="B31" s="46"/>
      <c r="C31" s="13"/>
    </row>
    <row r="32" spans="1:3" ht="12">
      <c r="A32" s="39"/>
      <c r="B32" s="46"/>
      <c r="C32" s="13"/>
    </row>
    <row r="33" spans="1:3" ht="12">
      <c r="A33" s="39"/>
      <c r="B33" s="46"/>
      <c r="C33" s="13"/>
    </row>
    <row r="34" spans="1:3" ht="12">
      <c r="A34" s="39"/>
      <c r="B34" s="46"/>
      <c r="C34" s="13"/>
    </row>
    <row r="35" spans="1:3" ht="12">
      <c r="A35" s="39"/>
      <c r="B35" s="46"/>
      <c r="C35" s="13"/>
    </row>
    <row r="36" spans="1:3" ht="12">
      <c r="A36" s="36" t="s">
        <v>136</v>
      </c>
      <c r="B36" s="45" t="s">
        <v>175</v>
      </c>
      <c r="C36" s="25" t="s">
        <v>220</v>
      </c>
    </row>
    <row r="37" spans="1:3" ht="12">
      <c r="A37" s="38" t="s">
        <v>358</v>
      </c>
      <c r="B37" s="46"/>
      <c r="C37" s="13"/>
    </row>
    <row r="38" spans="1:3" ht="12">
      <c r="A38" s="39" t="s">
        <v>360</v>
      </c>
      <c r="B38" s="46" t="s">
        <v>272</v>
      </c>
      <c r="C38" s="13" t="s">
        <v>361</v>
      </c>
    </row>
    <row r="39" spans="1:3" ht="12">
      <c r="A39" s="39" t="s">
        <v>38</v>
      </c>
      <c r="B39" s="46" t="s">
        <v>272</v>
      </c>
      <c r="C39" s="13" t="s">
        <v>130</v>
      </c>
    </row>
    <row r="40" spans="1:3" ht="12">
      <c r="A40" s="39" t="s">
        <v>120</v>
      </c>
      <c r="B40" s="46" t="s">
        <v>272</v>
      </c>
      <c r="C40" s="13" t="s">
        <v>309</v>
      </c>
    </row>
    <row r="41" spans="1:3" ht="12">
      <c r="A41" s="39" t="s">
        <v>75</v>
      </c>
      <c r="B41" s="46" t="s">
        <v>272</v>
      </c>
      <c r="C41" s="13" t="s">
        <v>269</v>
      </c>
    </row>
    <row r="42" spans="1:3" ht="12">
      <c r="A42" s="39" t="s">
        <v>270</v>
      </c>
      <c r="B42" s="46" t="s">
        <v>272</v>
      </c>
      <c r="C42" s="13" t="s">
        <v>271</v>
      </c>
    </row>
    <row r="43" spans="1:3" ht="12">
      <c r="A43" s="39" t="s">
        <v>207</v>
      </c>
      <c r="B43" s="46" t="s">
        <v>272</v>
      </c>
      <c r="C43" s="13" t="s">
        <v>208</v>
      </c>
    </row>
    <row r="44" spans="1:3" ht="12">
      <c r="A44" s="39" t="s">
        <v>163</v>
      </c>
      <c r="B44" s="46" t="s">
        <v>272</v>
      </c>
      <c r="C44" s="13" t="s">
        <v>60</v>
      </c>
    </row>
    <row r="45" spans="1:3" ht="12">
      <c r="A45" s="39" t="s">
        <v>279</v>
      </c>
      <c r="B45" s="46" t="s">
        <v>272</v>
      </c>
      <c r="C45" s="13" t="s">
        <v>271</v>
      </c>
    </row>
    <row r="46" spans="1:3" ht="12">
      <c r="A46" s="39" t="s">
        <v>336</v>
      </c>
      <c r="B46" s="46" t="s">
        <v>272</v>
      </c>
      <c r="C46" s="13" t="s">
        <v>271</v>
      </c>
    </row>
    <row r="47" spans="1:3" ht="12">
      <c r="A47" s="39"/>
      <c r="B47" s="46"/>
      <c r="C47" s="13"/>
    </row>
    <row r="48" spans="1:3" ht="12">
      <c r="A48" s="37" t="s">
        <v>252</v>
      </c>
      <c r="B48" s="46"/>
      <c r="C48" s="13"/>
    </row>
    <row r="49" spans="1:3" ht="12">
      <c r="A49" s="38" t="s">
        <v>187</v>
      </c>
      <c r="B49" s="46"/>
      <c r="C49" s="13"/>
    </row>
    <row r="50" spans="1:3" ht="12">
      <c r="A50" s="39" t="s">
        <v>3</v>
      </c>
      <c r="B50" s="46" t="s">
        <v>176</v>
      </c>
      <c r="C50" s="13" t="s">
        <v>288</v>
      </c>
    </row>
    <row r="51" spans="1:3" ht="12">
      <c r="A51" s="39" t="s">
        <v>40</v>
      </c>
      <c r="B51" s="46" t="s">
        <v>176</v>
      </c>
      <c r="C51" s="13" t="s">
        <v>39</v>
      </c>
    </row>
    <row r="52" spans="1:3" ht="12">
      <c r="A52" s="39" t="s">
        <v>41</v>
      </c>
      <c r="B52" s="46" t="s">
        <v>176</v>
      </c>
      <c r="C52" s="13" t="s">
        <v>42</v>
      </c>
    </row>
    <row r="53" spans="1:3" ht="12">
      <c r="A53" s="39" t="s">
        <v>43</v>
      </c>
      <c r="B53" s="46" t="s">
        <v>176</v>
      </c>
      <c r="C53" s="13" t="s">
        <v>54</v>
      </c>
    </row>
    <row r="54" spans="1:3" ht="12">
      <c r="A54" s="39" t="s">
        <v>82</v>
      </c>
      <c r="B54" s="46" t="s">
        <v>176</v>
      </c>
      <c r="C54" s="13" t="s">
        <v>215</v>
      </c>
    </row>
    <row r="55" spans="1:3" ht="12">
      <c r="A55" s="39" t="s">
        <v>216</v>
      </c>
      <c r="B55" s="46" t="s">
        <v>176</v>
      </c>
      <c r="C55" s="13" t="s">
        <v>311</v>
      </c>
    </row>
    <row r="56" spans="1:3" ht="12">
      <c r="A56" s="39" t="s">
        <v>297</v>
      </c>
      <c r="B56" s="46" t="s">
        <v>176</v>
      </c>
      <c r="C56" s="13" t="s">
        <v>215</v>
      </c>
    </row>
    <row r="57" spans="1:3" ht="12">
      <c r="A57" s="39" t="s">
        <v>298</v>
      </c>
      <c r="B57" s="46" t="s">
        <v>176</v>
      </c>
      <c r="C57" s="13" t="s">
        <v>250</v>
      </c>
    </row>
    <row r="58" spans="1:3" ht="12">
      <c r="A58" s="37"/>
      <c r="B58" s="46"/>
      <c r="C58" s="13"/>
    </row>
    <row r="59" spans="1:3" ht="12">
      <c r="A59" s="37"/>
      <c r="B59" s="46"/>
      <c r="C59" s="13"/>
    </row>
    <row r="60" spans="1:3" ht="12">
      <c r="A60" s="37"/>
      <c r="B60" s="46"/>
      <c r="C60" s="13"/>
    </row>
    <row r="61" spans="1:3" ht="12">
      <c r="A61" s="37"/>
      <c r="B61" s="46"/>
      <c r="C61" s="13"/>
    </row>
    <row r="62" spans="1:3" ht="12">
      <c r="A62" s="37"/>
      <c r="B62" s="46"/>
      <c r="C62" s="13"/>
    </row>
    <row r="63" spans="1:3" ht="12">
      <c r="A63" s="37"/>
      <c r="B63" s="46"/>
      <c r="C63" s="13"/>
    </row>
    <row r="64" spans="1:3" ht="12">
      <c r="A64" s="37"/>
      <c r="B64" s="46"/>
      <c r="C64" s="13"/>
    </row>
    <row r="65" spans="1:3" ht="12">
      <c r="A65" s="37"/>
      <c r="B65" s="46"/>
      <c r="C65" s="13"/>
    </row>
    <row r="66" spans="1:3" ht="12">
      <c r="A66" s="37"/>
      <c r="B66" s="46"/>
      <c r="C66" s="13"/>
    </row>
    <row r="67" spans="1:3" ht="12">
      <c r="A67" s="37"/>
      <c r="B67" s="46"/>
      <c r="C67" s="13"/>
    </row>
    <row r="68" spans="1:3" ht="12">
      <c r="A68" s="37"/>
      <c r="B68" s="46"/>
      <c r="C68" s="13"/>
    </row>
    <row r="69" spans="1:3" ht="12">
      <c r="A69" s="37"/>
      <c r="B69" s="46"/>
      <c r="C69" s="13"/>
    </row>
    <row r="70" spans="1:3" ht="12">
      <c r="A70" s="37"/>
      <c r="B70" s="46"/>
      <c r="C70" s="13"/>
    </row>
    <row r="71" spans="1:3" ht="12">
      <c r="A71" s="36" t="s">
        <v>136</v>
      </c>
      <c r="B71" s="45" t="s">
        <v>175</v>
      </c>
      <c r="C71" s="25" t="s">
        <v>220</v>
      </c>
    </row>
    <row r="72" spans="1:3" ht="12">
      <c r="A72" s="38" t="s">
        <v>253</v>
      </c>
      <c r="B72" s="46"/>
      <c r="C72" s="13"/>
    </row>
    <row r="73" spans="1:3" ht="12">
      <c r="A73" s="39" t="s">
        <v>276</v>
      </c>
      <c r="B73" s="46" t="s">
        <v>154</v>
      </c>
      <c r="C73" s="13" t="s">
        <v>55</v>
      </c>
    </row>
    <row r="74" spans="1:3" ht="12">
      <c r="A74" s="39" t="s">
        <v>56</v>
      </c>
      <c r="B74" s="46" t="s">
        <v>154</v>
      </c>
      <c r="C74" s="13" t="s">
        <v>208</v>
      </c>
    </row>
    <row r="75" spans="1:3" ht="12">
      <c r="A75" s="39" t="s">
        <v>344</v>
      </c>
      <c r="B75" s="46" t="s">
        <v>154</v>
      </c>
      <c r="C75" s="13" t="s">
        <v>208</v>
      </c>
    </row>
    <row r="76" spans="1:3" ht="12">
      <c r="A76" s="39" t="s">
        <v>69</v>
      </c>
      <c r="B76" s="46" t="s">
        <v>154</v>
      </c>
      <c r="C76" s="13" t="s">
        <v>70</v>
      </c>
    </row>
    <row r="77" spans="1:3" ht="12">
      <c r="A77" s="39" t="s">
        <v>125</v>
      </c>
      <c r="B77" s="46" t="s">
        <v>154</v>
      </c>
      <c r="C77" s="13" t="s">
        <v>126</v>
      </c>
    </row>
    <row r="78" spans="1:3" ht="12">
      <c r="A78" s="39" t="s">
        <v>95</v>
      </c>
      <c r="B78" s="46" t="s">
        <v>154</v>
      </c>
      <c r="C78" s="13" t="s">
        <v>96</v>
      </c>
    </row>
    <row r="79" spans="1:3" ht="12">
      <c r="A79" s="39" t="s">
        <v>97</v>
      </c>
      <c r="B79" s="46" t="s">
        <v>154</v>
      </c>
      <c r="C79" s="13" t="s">
        <v>96</v>
      </c>
    </row>
    <row r="80" spans="1:3" ht="12">
      <c r="A80" s="41" t="s">
        <v>224</v>
      </c>
      <c r="B80" s="47" t="s">
        <v>154</v>
      </c>
      <c r="C80" s="19" t="s">
        <v>6</v>
      </c>
    </row>
    <row r="81" spans="1:3" ht="12">
      <c r="A81" s="41" t="s">
        <v>225</v>
      </c>
      <c r="B81" s="47" t="s">
        <v>154</v>
      </c>
      <c r="C81" s="19" t="s">
        <v>6</v>
      </c>
    </row>
    <row r="82" spans="1:3" s="53" customFormat="1" ht="12">
      <c r="A82" s="50" t="s">
        <v>226</v>
      </c>
      <c r="B82" s="51" t="s">
        <v>154</v>
      </c>
      <c r="C82" s="52" t="s">
        <v>6</v>
      </c>
    </row>
    <row r="83" spans="1:3" ht="12">
      <c r="A83" s="41" t="s">
        <v>227</v>
      </c>
      <c r="B83" s="47" t="s">
        <v>154</v>
      </c>
      <c r="C83" s="19" t="s">
        <v>6</v>
      </c>
    </row>
    <row r="84" spans="1:3" ht="12">
      <c r="A84" s="41" t="s">
        <v>228</v>
      </c>
      <c r="B84" s="47" t="s">
        <v>154</v>
      </c>
      <c r="C84" s="19" t="s">
        <v>6</v>
      </c>
    </row>
    <row r="85" spans="1:3" ht="12">
      <c r="A85" s="41" t="s">
        <v>244</v>
      </c>
      <c r="B85" s="47" t="s">
        <v>154</v>
      </c>
      <c r="C85" s="19" t="s">
        <v>180</v>
      </c>
    </row>
    <row r="86" spans="1:3" ht="12">
      <c r="A86" s="41" t="s">
        <v>245</v>
      </c>
      <c r="B86" s="47" t="s">
        <v>154</v>
      </c>
      <c r="C86" s="19" t="s">
        <v>6</v>
      </c>
    </row>
    <row r="87" spans="1:3" ht="12">
      <c r="A87" s="41" t="s">
        <v>246</v>
      </c>
      <c r="B87" s="47" t="s">
        <v>154</v>
      </c>
      <c r="C87" s="19" t="s">
        <v>6</v>
      </c>
    </row>
    <row r="88" spans="1:3" ht="12">
      <c r="A88" s="41" t="s">
        <v>248</v>
      </c>
      <c r="B88" s="47" t="s">
        <v>154</v>
      </c>
      <c r="C88" s="19" t="s">
        <v>196</v>
      </c>
    </row>
    <row r="89" spans="1:3" ht="12">
      <c r="A89" s="41" t="s">
        <v>4</v>
      </c>
      <c r="B89" s="47" t="s">
        <v>154</v>
      </c>
      <c r="C89" s="19" t="s">
        <v>196</v>
      </c>
    </row>
    <row r="90" spans="1:3" ht="12">
      <c r="A90" s="41"/>
      <c r="B90" s="46"/>
      <c r="C90" s="13"/>
    </row>
    <row r="91" spans="1:3" ht="12">
      <c r="A91" s="38" t="s">
        <v>98</v>
      </c>
      <c r="B91" s="46"/>
      <c r="C91" s="13"/>
    </row>
    <row r="92" spans="1:3" ht="12">
      <c r="A92" s="39" t="s">
        <v>99</v>
      </c>
      <c r="B92" s="46" t="s">
        <v>21</v>
      </c>
      <c r="C92" s="13" t="s">
        <v>96</v>
      </c>
    </row>
    <row r="93" spans="1:3" ht="12">
      <c r="A93" s="39" t="s">
        <v>81</v>
      </c>
      <c r="B93" s="46" t="s">
        <v>21</v>
      </c>
      <c r="C93" s="13" t="s">
        <v>213</v>
      </c>
    </row>
    <row r="94" spans="1:3" ht="12">
      <c r="A94" s="39" t="s">
        <v>27</v>
      </c>
      <c r="B94" s="46" t="s">
        <v>2</v>
      </c>
      <c r="C94" s="13" t="s">
        <v>101</v>
      </c>
    </row>
    <row r="95" spans="1:3" ht="12">
      <c r="A95" s="39" t="s">
        <v>102</v>
      </c>
      <c r="B95" s="46" t="s">
        <v>21</v>
      </c>
      <c r="C95" s="13" t="s">
        <v>96</v>
      </c>
    </row>
    <row r="96" spans="1:3" ht="12">
      <c r="A96" s="39" t="s">
        <v>103</v>
      </c>
      <c r="B96" s="46" t="s">
        <v>2</v>
      </c>
      <c r="C96" s="13" t="s">
        <v>96</v>
      </c>
    </row>
    <row r="97" spans="1:3" ht="12">
      <c r="A97" s="39" t="s">
        <v>67</v>
      </c>
      <c r="B97" s="46" t="s">
        <v>129</v>
      </c>
      <c r="C97" s="13" t="s">
        <v>130</v>
      </c>
    </row>
    <row r="98" spans="1:3" ht="12">
      <c r="A98" s="39" t="s">
        <v>300</v>
      </c>
      <c r="B98" s="46" t="s">
        <v>107</v>
      </c>
      <c r="C98" s="13" t="s">
        <v>208</v>
      </c>
    </row>
    <row r="99" spans="1:3" ht="12">
      <c r="A99" s="39" t="s">
        <v>108</v>
      </c>
      <c r="B99" s="46" t="s">
        <v>107</v>
      </c>
      <c r="C99" s="13" t="s">
        <v>109</v>
      </c>
    </row>
    <row r="100" spans="1:3" ht="12">
      <c r="A100" s="39" t="s">
        <v>214</v>
      </c>
      <c r="B100" s="46" t="s">
        <v>107</v>
      </c>
      <c r="C100" s="13" t="s">
        <v>169</v>
      </c>
    </row>
    <row r="101" spans="1:3" ht="12">
      <c r="A101" s="39" t="s">
        <v>170</v>
      </c>
      <c r="B101" s="46" t="s">
        <v>107</v>
      </c>
      <c r="C101" s="13" t="s">
        <v>237</v>
      </c>
    </row>
    <row r="102" spans="1:3" ht="12">
      <c r="A102" s="39"/>
      <c r="B102" s="46"/>
      <c r="C102" s="13"/>
    </row>
    <row r="103" spans="1:3" ht="12">
      <c r="A103" s="39"/>
      <c r="B103" s="46"/>
      <c r="C103" s="13"/>
    </row>
    <row r="104" spans="1:3" ht="12">
      <c r="A104" s="39"/>
      <c r="B104" s="46"/>
      <c r="C104" s="13"/>
    </row>
    <row r="105" spans="1:3" ht="12">
      <c r="A105" s="39"/>
      <c r="B105" s="46"/>
      <c r="C105" s="13"/>
    </row>
    <row r="106" spans="1:3" ht="12">
      <c r="A106" s="36" t="s">
        <v>136</v>
      </c>
      <c r="B106" s="45" t="s">
        <v>175</v>
      </c>
      <c r="C106" s="25" t="s">
        <v>220</v>
      </c>
    </row>
    <row r="107" spans="1:3" ht="12">
      <c r="A107" s="38" t="s">
        <v>285</v>
      </c>
      <c r="B107" s="46"/>
      <c r="C107" s="13"/>
    </row>
    <row r="108" spans="1:3" ht="12">
      <c r="A108" s="39" t="s">
        <v>338</v>
      </c>
      <c r="B108" s="46" t="s">
        <v>339</v>
      </c>
      <c r="C108" s="13" t="s">
        <v>340</v>
      </c>
    </row>
    <row r="109" spans="1:3" ht="12">
      <c r="A109" s="39" t="s">
        <v>341</v>
      </c>
      <c r="B109" s="46" t="s">
        <v>339</v>
      </c>
      <c r="C109" s="13" t="s">
        <v>342</v>
      </c>
    </row>
    <row r="110" spans="1:3" ht="12">
      <c r="A110" s="39" t="s">
        <v>149</v>
      </c>
      <c r="B110" s="46" t="s">
        <v>339</v>
      </c>
      <c r="C110" s="13" t="s">
        <v>12</v>
      </c>
    </row>
    <row r="111" spans="1:3" ht="12">
      <c r="A111" s="39" t="s">
        <v>286</v>
      </c>
      <c r="B111" s="46" t="s">
        <v>339</v>
      </c>
      <c r="C111" s="13" t="s">
        <v>199</v>
      </c>
    </row>
    <row r="112" spans="1:3" ht="12">
      <c r="A112" s="39" t="s">
        <v>200</v>
      </c>
      <c r="B112" s="46" t="s">
        <v>339</v>
      </c>
      <c r="C112" s="13" t="s">
        <v>235</v>
      </c>
    </row>
    <row r="113" spans="1:3" ht="12">
      <c r="A113" s="39" t="s">
        <v>236</v>
      </c>
      <c r="B113" s="46" t="s">
        <v>339</v>
      </c>
      <c r="C113" s="13" t="s">
        <v>355</v>
      </c>
    </row>
    <row r="114" spans="1:3" ht="12">
      <c r="A114" s="39" t="s">
        <v>127</v>
      </c>
      <c r="B114" s="46" t="s">
        <v>339</v>
      </c>
      <c r="C114" s="13" t="s">
        <v>355</v>
      </c>
    </row>
    <row r="115" spans="1:3" ht="12">
      <c r="A115" s="39" t="s">
        <v>343</v>
      </c>
      <c r="B115" s="46" t="s">
        <v>339</v>
      </c>
      <c r="C115" s="13" t="s">
        <v>355</v>
      </c>
    </row>
    <row r="116" spans="1:3" ht="12">
      <c r="A116" s="39" t="s">
        <v>23</v>
      </c>
      <c r="B116" s="46" t="s">
        <v>339</v>
      </c>
      <c r="C116" s="13" t="s">
        <v>24</v>
      </c>
    </row>
    <row r="117" spans="1:3" ht="12">
      <c r="A117" s="39"/>
      <c r="B117" s="46"/>
      <c r="C117" s="13"/>
    </row>
    <row r="118" spans="1:3" ht="12">
      <c r="A118" s="37" t="s">
        <v>134</v>
      </c>
      <c r="B118" s="46"/>
      <c r="C118" s="13"/>
    </row>
    <row r="119" spans="1:3" ht="12">
      <c r="A119" s="38" t="s">
        <v>365</v>
      </c>
      <c r="B119" s="46"/>
      <c r="C119" s="13"/>
    </row>
    <row r="120" spans="1:3" ht="12">
      <c r="A120" s="39" t="s">
        <v>118</v>
      </c>
      <c r="B120" s="46" t="s">
        <v>121</v>
      </c>
      <c r="C120" s="13" t="s">
        <v>61</v>
      </c>
    </row>
    <row r="121" spans="1:3" ht="12">
      <c r="A121" s="39" t="s">
        <v>113</v>
      </c>
      <c r="B121" s="46"/>
      <c r="C121" s="13" t="s">
        <v>96</v>
      </c>
    </row>
    <row r="122" spans="1:3" ht="12">
      <c r="A122" s="39" t="s">
        <v>114</v>
      </c>
      <c r="B122" s="46" t="s">
        <v>115</v>
      </c>
      <c r="C122" s="13" t="s">
        <v>116</v>
      </c>
    </row>
    <row r="123" spans="1:3" ht="12">
      <c r="A123" s="39" t="s">
        <v>181</v>
      </c>
      <c r="B123" s="46"/>
      <c r="C123" s="13" t="s">
        <v>188</v>
      </c>
    </row>
    <row r="124" spans="1:3" ht="12">
      <c r="A124" s="39" t="s">
        <v>77</v>
      </c>
      <c r="B124" s="46"/>
      <c r="C124" s="13" t="s">
        <v>78</v>
      </c>
    </row>
    <row r="125" spans="1:3" ht="12">
      <c r="A125" s="39" t="s">
        <v>79</v>
      </c>
      <c r="B125" s="46"/>
      <c r="C125" s="13" t="s">
        <v>80</v>
      </c>
    </row>
    <row r="126" spans="1:3" ht="12">
      <c r="A126" s="39" t="s">
        <v>104</v>
      </c>
      <c r="B126" s="46" t="s">
        <v>105</v>
      </c>
      <c r="C126" s="13" t="s">
        <v>96</v>
      </c>
    </row>
    <row r="127" spans="1:3" ht="12">
      <c r="A127" s="39"/>
      <c r="B127" s="46"/>
      <c r="C127" s="13"/>
    </row>
    <row r="128" spans="1:3" ht="12">
      <c r="A128" s="39"/>
      <c r="B128" s="46"/>
      <c r="C128" s="13"/>
    </row>
    <row r="129" spans="1:3" ht="12">
      <c r="A129" s="39"/>
      <c r="B129" s="46"/>
      <c r="C129" s="13"/>
    </row>
    <row r="130" spans="1:3" ht="12">
      <c r="A130" s="39"/>
      <c r="B130" s="46"/>
      <c r="C130" s="13"/>
    </row>
    <row r="131" spans="1:3" ht="12">
      <c r="A131" s="39"/>
      <c r="B131" s="46"/>
      <c r="C131" s="13"/>
    </row>
    <row r="132" spans="1:3" ht="12">
      <c r="A132" s="39"/>
      <c r="B132" s="46"/>
      <c r="C132" s="13"/>
    </row>
    <row r="133" spans="1:3" ht="12">
      <c r="A133" s="39"/>
      <c r="B133" s="46"/>
      <c r="C133" s="13"/>
    </row>
    <row r="134" spans="1:3" ht="12">
      <c r="A134" s="39"/>
      <c r="B134" s="46"/>
      <c r="C134" s="13"/>
    </row>
    <row r="135" spans="1:3" ht="12">
      <c r="A135" s="39"/>
      <c r="B135" s="46"/>
      <c r="C135" s="13"/>
    </row>
    <row r="136" spans="1:3" ht="12">
      <c r="A136" s="39"/>
      <c r="B136" s="46"/>
      <c r="C136" s="13"/>
    </row>
    <row r="137" spans="1:3" ht="12">
      <c r="A137" s="39"/>
      <c r="B137" s="46"/>
      <c r="C137" s="13"/>
    </row>
    <row r="138" spans="1:3" ht="12">
      <c r="A138" s="39"/>
      <c r="B138" s="46"/>
      <c r="C138" s="13"/>
    </row>
    <row r="139" spans="1:3" ht="12">
      <c r="A139" s="39"/>
      <c r="B139" s="46"/>
      <c r="C139" s="13"/>
    </row>
    <row r="140" spans="1:3" ht="12">
      <c r="A140" s="36" t="s">
        <v>136</v>
      </c>
      <c r="B140" s="45" t="s">
        <v>175</v>
      </c>
      <c r="C140" s="25" t="s">
        <v>220</v>
      </c>
    </row>
    <row r="141" spans="1:3" ht="12">
      <c r="A141" s="37" t="s">
        <v>152</v>
      </c>
      <c r="B141" s="46"/>
      <c r="C141" s="13"/>
    </row>
    <row r="142" spans="1:3" ht="12">
      <c r="A142" s="38" t="s">
        <v>201</v>
      </c>
      <c r="B142" s="46"/>
      <c r="C142" s="13"/>
    </row>
    <row r="143" spans="1:3" ht="12">
      <c r="A143" s="39" t="s">
        <v>106</v>
      </c>
      <c r="B143" s="46" t="s">
        <v>191</v>
      </c>
      <c r="C143" s="13" t="s">
        <v>140</v>
      </c>
    </row>
    <row r="144" spans="1:3" ht="12">
      <c r="A144" s="39" t="s">
        <v>190</v>
      </c>
      <c r="B144" s="46" t="s">
        <v>191</v>
      </c>
      <c r="C144" s="13" t="s">
        <v>140</v>
      </c>
    </row>
    <row r="145" spans="1:3" ht="12">
      <c r="A145" s="39" t="s">
        <v>251</v>
      </c>
      <c r="B145" s="46" t="s">
        <v>119</v>
      </c>
      <c r="C145" s="13" t="s">
        <v>208</v>
      </c>
    </row>
    <row r="146" spans="1:3" ht="12">
      <c r="A146" s="39" t="s">
        <v>229</v>
      </c>
      <c r="B146" s="46" t="s">
        <v>119</v>
      </c>
      <c r="C146" s="13" t="s">
        <v>230</v>
      </c>
    </row>
    <row r="147" spans="1:3" ht="12">
      <c r="A147" s="39" t="s">
        <v>231</v>
      </c>
      <c r="B147" s="46" t="s">
        <v>119</v>
      </c>
      <c r="C147" s="13" t="s">
        <v>250</v>
      </c>
    </row>
    <row r="148" spans="1:3" ht="12">
      <c r="A148" s="39" t="s">
        <v>232</v>
      </c>
      <c r="B148" s="46" t="s">
        <v>119</v>
      </c>
      <c r="C148" s="13" t="s">
        <v>349</v>
      </c>
    </row>
    <row r="149" spans="1:3" ht="12">
      <c r="A149" s="39" t="s">
        <v>350</v>
      </c>
      <c r="B149" s="46" t="s">
        <v>119</v>
      </c>
      <c r="C149" s="13" t="s">
        <v>230</v>
      </c>
    </row>
    <row r="150" spans="1:3" ht="12">
      <c r="A150" s="39" t="s">
        <v>351</v>
      </c>
      <c r="B150" s="46" t="s">
        <v>119</v>
      </c>
      <c r="C150" s="13" t="s">
        <v>271</v>
      </c>
    </row>
    <row r="151" spans="1:3" ht="12">
      <c r="A151" s="39" t="s">
        <v>352</v>
      </c>
      <c r="B151" s="46" t="s">
        <v>119</v>
      </c>
      <c r="C151" s="13" t="s">
        <v>357</v>
      </c>
    </row>
    <row r="152" spans="1:3" ht="12">
      <c r="A152" s="39" t="s">
        <v>165</v>
      </c>
      <c r="B152" s="46" t="s">
        <v>119</v>
      </c>
      <c r="C152" s="13" t="s">
        <v>307</v>
      </c>
    </row>
    <row r="153" spans="1:3" ht="12">
      <c r="A153" s="39"/>
      <c r="B153" s="46"/>
      <c r="C153" s="13"/>
    </row>
    <row r="154" spans="1:3" ht="12">
      <c r="A154" s="37" t="s">
        <v>249</v>
      </c>
      <c r="B154" s="46"/>
      <c r="C154" s="13"/>
    </row>
    <row r="155" spans="1:3" ht="12">
      <c r="A155" s="38" t="s">
        <v>31</v>
      </c>
      <c r="B155" s="46"/>
      <c r="C155" s="13"/>
    </row>
    <row r="156" spans="1:3" ht="12">
      <c r="A156" s="39" t="s">
        <v>122</v>
      </c>
      <c r="B156" s="46" t="s">
        <v>124</v>
      </c>
      <c r="C156" s="13" t="s">
        <v>123</v>
      </c>
    </row>
    <row r="157" spans="1:3" ht="12">
      <c r="A157" s="39" t="s">
        <v>71</v>
      </c>
      <c r="B157" s="46" t="s">
        <v>124</v>
      </c>
      <c r="C157" s="13" t="s">
        <v>72</v>
      </c>
    </row>
    <row r="158" spans="1:3" ht="12">
      <c r="A158" s="39" t="s">
        <v>117</v>
      </c>
      <c r="B158" s="46" t="s">
        <v>124</v>
      </c>
      <c r="C158" s="4" t="s">
        <v>230</v>
      </c>
    </row>
    <row r="159" spans="1:3" ht="12">
      <c r="A159" s="39" t="s">
        <v>203</v>
      </c>
      <c r="B159" s="46" t="s">
        <v>124</v>
      </c>
      <c r="C159" s="13" t="s">
        <v>62</v>
      </c>
    </row>
    <row r="160" spans="1:3" ht="12">
      <c r="A160" s="39" t="s">
        <v>63</v>
      </c>
      <c r="B160" s="46" t="s">
        <v>124</v>
      </c>
      <c r="C160" s="13" t="s">
        <v>141</v>
      </c>
    </row>
    <row r="161" spans="1:3" ht="12">
      <c r="A161" s="39" t="s">
        <v>142</v>
      </c>
      <c r="B161" s="46" t="s">
        <v>124</v>
      </c>
      <c r="C161" s="13" t="s">
        <v>333</v>
      </c>
    </row>
    <row r="162" spans="1:3" ht="12">
      <c r="A162" s="39" t="s">
        <v>68</v>
      </c>
      <c r="B162" s="46" t="s">
        <v>124</v>
      </c>
      <c r="C162" s="13" t="s">
        <v>83</v>
      </c>
    </row>
    <row r="163" spans="1:3" ht="12">
      <c r="A163" s="39" t="s">
        <v>84</v>
      </c>
      <c r="B163" s="46" t="s">
        <v>124</v>
      </c>
      <c r="C163" s="13" t="s">
        <v>85</v>
      </c>
    </row>
    <row r="164" spans="1:3" ht="12">
      <c r="A164" s="39" t="s">
        <v>86</v>
      </c>
      <c r="B164" s="46" t="s">
        <v>124</v>
      </c>
      <c r="C164" s="13" t="s">
        <v>91</v>
      </c>
    </row>
    <row r="165" spans="1:3" ht="12">
      <c r="A165" s="41" t="s">
        <v>247</v>
      </c>
      <c r="B165" s="47" t="s">
        <v>5</v>
      </c>
      <c r="C165" s="19" t="s">
        <v>6</v>
      </c>
    </row>
    <row r="166" spans="1:3" ht="12">
      <c r="A166" s="41" t="s">
        <v>92</v>
      </c>
      <c r="B166" s="47" t="s">
        <v>5</v>
      </c>
      <c r="C166" s="19" t="s">
        <v>212</v>
      </c>
    </row>
    <row r="167" spans="1:3" ht="12">
      <c r="A167" s="41"/>
      <c r="B167" s="47"/>
      <c r="C167" s="19"/>
    </row>
    <row r="168" spans="1:3" ht="12">
      <c r="A168" s="41"/>
      <c r="B168" s="47"/>
      <c r="C168" s="19"/>
    </row>
    <row r="169" spans="1:3" ht="12">
      <c r="A169" s="41"/>
      <c r="B169" s="47"/>
      <c r="C169" s="19"/>
    </row>
    <row r="170" spans="1:3" ht="12">
      <c r="A170" s="41"/>
      <c r="B170" s="47"/>
      <c r="C170" s="19"/>
    </row>
    <row r="171" spans="1:3" ht="12">
      <c r="A171" s="41"/>
      <c r="B171" s="47"/>
      <c r="C171" s="19"/>
    </row>
    <row r="172" spans="1:3" ht="12">
      <c r="A172" s="41"/>
      <c r="B172" s="47"/>
      <c r="C172" s="19"/>
    </row>
    <row r="173" spans="1:3" ht="12">
      <c r="A173" s="41"/>
      <c r="B173" s="47"/>
      <c r="C173" s="19"/>
    </row>
    <row r="174" spans="1:3" ht="12">
      <c r="A174" s="41"/>
      <c r="B174" s="47"/>
      <c r="C174" s="19"/>
    </row>
    <row r="175" spans="1:3" ht="12">
      <c r="A175" s="41"/>
      <c r="B175" s="47"/>
      <c r="C175" s="19"/>
    </row>
    <row r="176" spans="1:3" ht="12">
      <c r="A176" s="36" t="s">
        <v>136</v>
      </c>
      <c r="B176" s="45" t="s">
        <v>175</v>
      </c>
      <c r="C176" s="25" t="s">
        <v>220</v>
      </c>
    </row>
    <row r="177" spans="1:3" ht="12">
      <c r="A177" s="37" t="s">
        <v>189</v>
      </c>
      <c r="B177" s="46"/>
      <c r="C177" s="13"/>
    </row>
    <row r="178" spans="1:3" ht="12">
      <c r="A178" s="38" t="s">
        <v>202</v>
      </c>
      <c r="B178" s="46"/>
      <c r="C178" s="13"/>
    </row>
    <row r="179" spans="1:3" ht="12">
      <c r="A179" s="39" t="s">
        <v>87</v>
      </c>
      <c r="B179" s="46" t="s">
        <v>255</v>
      </c>
      <c r="C179" s="13" t="s">
        <v>88</v>
      </c>
    </row>
    <row r="180" spans="1:3" ht="12">
      <c r="A180" s="39" t="s">
        <v>89</v>
      </c>
      <c r="B180" s="46" t="s">
        <v>255</v>
      </c>
      <c r="C180" s="13" t="s">
        <v>90</v>
      </c>
    </row>
    <row r="181" spans="1:3" ht="12">
      <c r="A181" s="39" t="s">
        <v>345</v>
      </c>
      <c r="B181" s="46" t="s">
        <v>255</v>
      </c>
      <c r="C181" s="13" t="s">
        <v>20</v>
      </c>
    </row>
    <row r="182" spans="1:3" ht="12">
      <c r="A182" s="39" t="s">
        <v>287</v>
      </c>
      <c r="B182" s="46" t="s">
        <v>255</v>
      </c>
      <c r="C182" s="13" t="s">
        <v>33</v>
      </c>
    </row>
    <row r="183" spans="1:3" ht="12">
      <c r="A183" s="39" t="s">
        <v>337</v>
      </c>
      <c r="B183" s="46" t="s">
        <v>255</v>
      </c>
      <c r="C183" s="13" t="s">
        <v>275</v>
      </c>
    </row>
    <row r="184" spans="1:3" ht="12">
      <c r="A184" s="39" t="s">
        <v>356</v>
      </c>
      <c r="B184" s="46" t="s">
        <v>255</v>
      </c>
      <c r="C184" s="13" t="s">
        <v>274</v>
      </c>
    </row>
    <row r="185" spans="1:3" ht="12">
      <c r="A185" s="39"/>
      <c r="B185" s="46"/>
      <c r="C185" s="13"/>
    </row>
    <row r="186" spans="1:3" ht="12">
      <c r="A186" s="38" t="s">
        <v>306</v>
      </c>
      <c r="B186" s="46"/>
      <c r="C186" s="13"/>
    </row>
    <row r="187" spans="1:3" ht="12">
      <c r="A187" s="39" t="s">
        <v>25</v>
      </c>
      <c r="B187" s="46"/>
      <c r="C187" s="13" t="s">
        <v>130</v>
      </c>
    </row>
    <row r="188" spans="1:3" ht="12">
      <c r="A188" s="39"/>
      <c r="B188" s="46"/>
      <c r="C188" s="13"/>
    </row>
    <row r="189" spans="1:3" ht="12">
      <c r="A189" s="39"/>
      <c r="B189" s="46"/>
      <c r="C189" s="13"/>
    </row>
    <row r="190" spans="1:3" ht="12">
      <c r="A190" s="39"/>
      <c r="B190" s="46"/>
      <c r="C190" s="13"/>
    </row>
    <row r="191" spans="1:3" ht="12">
      <c r="A191" s="39"/>
      <c r="B191" s="46"/>
      <c r="C191" s="13"/>
    </row>
    <row r="192" spans="1:3" ht="12">
      <c r="A192" s="39"/>
      <c r="B192" s="46"/>
      <c r="C192" s="13"/>
    </row>
    <row r="193" spans="1:3" ht="12">
      <c r="A193" s="39"/>
      <c r="B193" s="46"/>
      <c r="C193" s="13"/>
    </row>
    <row r="194" spans="1:3" ht="12">
      <c r="A194" s="39"/>
      <c r="B194" s="46"/>
      <c r="C194" s="13"/>
    </row>
    <row r="195" spans="1:3" ht="12">
      <c r="A195" s="39"/>
      <c r="B195" s="46"/>
      <c r="C195" s="13"/>
    </row>
    <row r="196" spans="1:3" ht="12">
      <c r="A196" s="39"/>
      <c r="B196" s="46"/>
      <c r="C196" s="13"/>
    </row>
    <row r="197" spans="1:3" ht="12">
      <c r="A197" s="39"/>
      <c r="B197" s="46"/>
      <c r="C197" s="13"/>
    </row>
    <row r="198" spans="1:3" ht="12">
      <c r="A198" s="39"/>
      <c r="B198" s="46"/>
      <c r="C198" s="13"/>
    </row>
    <row r="199" spans="1:3" ht="12">
      <c r="A199" s="39"/>
      <c r="B199" s="46"/>
      <c r="C199" s="13"/>
    </row>
    <row r="200" spans="1:3" ht="12">
      <c r="A200" s="39"/>
      <c r="B200" s="46"/>
      <c r="C200" s="13"/>
    </row>
    <row r="201" spans="1:3" ht="12">
      <c r="A201" s="39"/>
      <c r="B201" s="46"/>
      <c r="C201" s="13"/>
    </row>
    <row r="202" spans="1:3" ht="12">
      <c r="A202" s="39"/>
      <c r="B202" s="46"/>
      <c r="C202" s="13"/>
    </row>
    <row r="203" spans="1:3" ht="12">
      <c r="A203" s="39"/>
      <c r="B203" s="46"/>
      <c r="C203" s="13"/>
    </row>
    <row r="204" spans="1:3" ht="12">
      <c r="A204" s="39"/>
      <c r="B204" s="46"/>
      <c r="C204" s="13"/>
    </row>
    <row r="205" spans="1:3" ht="12">
      <c r="A205" s="39"/>
      <c r="B205" s="46"/>
      <c r="C205" s="13"/>
    </row>
    <row r="206" spans="1:3" ht="12">
      <c r="A206" s="39"/>
      <c r="B206" s="46"/>
      <c r="C206" s="13"/>
    </row>
    <row r="207" spans="1:3" ht="12">
      <c r="A207" s="39"/>
      <c r="B207" s="46"/>
      <c r="C207" s="13"/>
    </row>
    <row r="208" spans="1:3" ht="12">
      <c r="A208" s="39"/>
      <c r="B208" s="46"/>
      <c r="C208" s="13"/>
    </row>
    <row r="209" spans="1:3" ht="12">
      <c r="A209" s="39"/>
      <c r="B209" s="46"/>
      <c r="C209" s="13"/>
    </row>
    <row r="210" spans="1:3" ht="12">
      <c r="A210" s="39"/>
      <c r="B210" s="46"/>
      <c r="C210" s="13"/>
    </row>
    <row r="211" spans="1:3" ht="12">
      <c r="A211" s="36" t="s">
        <v>136</v>
      </c>
      <c r="B211" s="45" t="s">
        <v>175</v>
      </c>
      <c r="C211" s="25" t="s">
        <v>220</v>
      </c>
    </row>
    <row r="212" spans="1:3" ht="12">
      <c r="A212" s="37" t="s">
        <v>366</v>
      </c>
      <c r="B212" s="46"/>
      <c r="C212" s="13"/>
    </row>
    <row r="213" spans="1:3" ht="12">
      <c r="A213" s="38" t="s">
        <v>57</v>
      </c>
      <c r="B213" s="46"/>
      <c r="C213" s="13"/>
    </row>
    <row r="214" spans="1:3" ht="12">
      <c r="A214" s="42" t="s">
        <v>367</v>
      </c>
      <c r="B214" s="46"/>
      <c r="C214" s="23" t="s">
        <v>217</v>
      </c>
    </row>
    <row r="215" spans="1:3" ht="12">
      <c r="A215" s="42" t="s">
        <v>177</v>
      </c>
      <c r="B215" s="46"/>
      <c r="C215" s="23" t="s">
        <v>167</v>
      </c>
    </row>
    <row r="216" spans="1:3" ht="12">
      <c r="A216" s="42" t="s">
        <v>178</v>
      </c>
      <c r="B216" s="46"/>
      <c r="C216" s="23" t="s">
        <v>168</v>
      </c>
    </row>
    <row r="217" spans="1:3" ht="12">
      <c r="A217" s="42" t="s">
        <v>179</v>
      </c>
      <c r="B217" s="46"/>
      <c r="C217" s="23" t="s">
        <v>259</v>
      </c>
    </row>
    <row r="218" spans="1:3" ht="12">
      <c r="A218" s="42" t="s">
        <v>218</v>
      </c>
      <c r="B218" s="46"/>
      <c r="C218" s="23" t="s">
        <v>259</v>
      </c>
    </row>
    <row r="219" spans="1:3" ht="12">
      <c r="A219" s="42" t="s">
        <v>334</v>
      </c>
      <c r="B219" s="46"/>
      <c r="C219" s="23" t="s">
        <v>259</v>
      </c>
    </row>
    <row r="220" spans="1:3" ht="12">
      <c r="A220" s="42" t="s">
        <v>164</v>
      </c>
      <c r="B220" s="46"/>
      <c r="C220" s="23" t="s">
        <v>260</v>
      </c>
    </row>
    <row r="221" spans="1:3" ht="12">
      <c r="A221" s="42" t="s">
        <v>45</v>
      </c>
      <c r="B221" s="46"/>
      <c r="C221" s="23" t="s">
        <v>261</v>
      </c>
    </row>
    <row r="222" spans="1:3" ht="12">
      <c r="A222" s="42" t="s">
        <v>46</v>
      </c>
      <c r="B222" s="46"/>
      <c r="C222" s="23" t="s">
        <v>259</v>
      </c>
    </row>
    <row r="223" spans="1:3" ht="12">
      <c r="A223" s="42" t="s">
        <v>47</v>
      </c>
      <c r="B223" s="46"/>
      <c r="C223" s="23" t="s">
        <v>259</v>
      </c>
    </row>
    <row r="224" spans="1:3" ht="12">
      <c r="A224" s="42" t="s">
        <v>48</v>
      </c>
      <c r="B224" s="46"/>
      <c r="C224" s="23" t="s">
        <v>259</v>
      </c>
    </row>
    <row r="225" spans="1:3" ht="12">
      <c r="A225" s="42" t="s">
        <v>49</v>
      </c>
      <c r="B225" s="46"/>
      <c r="C225" s="23" t="s">
        <v>168</v>
      </c>
    </row>
    <row r="226" spans="1:3" ht="12">
      <c r="A226" s="42" t="s">
        <v>50</v>
      </c>
      <c r="B226" s="46"/>
      <c r="C226" s="23" t="s">
        <v>259</v>
      </c>
    </row>
    <row r="227" spans="1:3" ht="12">
      <c r="A227" s="42" t="s">
        <v>51</v>
      </c>
      <c r="B227" s="46"/>
      <c r="C227" s="23" t="s">
        <v>259</v>
      </c>
    </row>
    <row r="228" spans="1:3" ht="12">
      <c r="A228" s="42" t="s">
        <v>52</v>
      </c>
      <c r="B228" s="46"/>
      <c r="C228" s="23" t="s">
        <v>259</v>
      </c>
    </row>
    <row r="229" spans="1:3" ht="12">
      <c r="A229" s="42" t="s">
        <v>53</v>
      </c>
      <c r="B229" s="46"/>
      <c r="C229" s="23" t="s">
        <v>262</v>
      </c>
    </row>
    <row r="230" spans="1:3" ht="12">
      <c r="A230" s="42" t="s">
        <v>263</v>
      </c>
      <c r="B230" s="46"/>
      <c r="C230" s="23" t="s">
        <v>259</v>
      </c>
    </row>
    <row r="231" spans="1:3" ht="12">
      <c r="A231" s="42" t="s">
        <v>264</v>
      </c>
      <c r="B231" s="46"/>
      <c r="C231" s="23" t="s">
        <v>168</v>
      </c>
    </row>
    <row r="232" spans="1:3" ht="12">
      <c r="A232" s="42" t="s">
        <v>265</v>
      </c>
      <c r="B232" s="46"/>
      <c r="C232" s="23" t="s">
        <v>168</v>
      </c>
    </row>
    <row r="233" spans="1:3" ht="12">
      <c r="A233" s="42" t="s">
        <v>266</v>
      </c>
      <c r="B233" s="46"/>
      <c r="C233" s="23" t="s">
        <v>168</v>
      </c>
    </row>
    <row r="234" spans="1:3" ht="12">
      <c r="A234" s="42" t="s">
        <v>155</v>
      </c>
      <c r="B234" s="46"/>
      <c r="C234" s="23" t="s">
        <v>168</v>
      </c>
    </row>
    <row r="235" spans="1:3" ht="12">
      <c r="A235" s="42" t="s">
        <v>156</v>
      </c>
      <c r="B235" s="46"/>
      <c r="C235" s="23" t="s">
        <v>139</v>
      </c>
    </row>
    <row r="236" spans="1:3" ht="12">
      <c r="A236" s="42" t="s">
        <v>157</v>
      </c>
      <c r="B236" s="46"/>
      <c r="C236" s="23" t="s">
        <v>168</v>
      </c>
    </row>
    <row r="237" spans="1:3" ht="12">
      <c r="A237" s="42" t="s">
        <v>158</v>
      </c>
      <c r="B237" s="46"/>
      <c r="C237" s="23" t="s">
        <v>262</v>
      </c>
    </row>
    <row r="238" spans="1:3" ht="12">
      <c r="A238" s="42" t="s">
        <v>159</v>
      </c>
      <c r="B238" s="46"/>
      <c r="C238" s="23" t="s">
        <v>168</v>
      </c>
    </row>
    <row r="239" spans="1:3" ht="12">
      <c r="A239" s="42" t="s">
        <v>160</v>
      </c>
      <c r="B239" s="46"/>
      <c r="C239" s="23" t="s">
        <v>168</v>
      </c>
    </row>
    <row r="240" spans="1:3" ht="12">
      <c r="A240" s="42" t="s">
        <v>161</v>
      </c>
      <c r="B240" s="46"/>
      <c r="C240" s="23" t="s">
        <v>259</v>
      </c>
    </row>
    <row r="241" spans="1:3" ht="12">
      <c r="A241" s="42" t="s">
        <v>29</v>
      </c>
      <c r="B241" s="46"/>
      <c r="C241" s="23" t="s">
        <v>168</v>
      </c>
    </row>
    <row r="242" spans="1:3" ht="12">
      <c r="A242" s="42" t="s">
        <v>30</v>
      </c>
      <c r="B242" s="46"/>
      <c r="C242" s="23" t="s">
        <v>168</v>
      </c>
    </row>
    <row r="243" spans="1:3" ht="12">
      <c r="A243" s="42" t="s">
        <v>280</v>
      </c>
      <c r="B243" s="46"/>
      <c r="C243" s="23" t="s">
        <v>259</v>
      </c>
    </row>
    <row r="244" spans="1:3" ht="12">
      <c r="A244" s="42" t="s">
        <v>281</v>
      </c>
      <c r="B244" s="46"/>
      <c r="C244" s="23" t="s">
        <v>168</v>
      </c>
    </row>
    <row r="245" spans="1:3" ht="12">
      <c r="A245" s="42" t="s">
        <v>282</v>
      </c>
      <c r="B245" s="46"/>
      <c r="C245" s="23" t="s">
        <v>168</v>
      </c>
    </row>
    <row r="246" spans="1:3" ht="12">
      <c r="A246" s="36" t="s">
        <v>136</v>
      </c>
      <c r="B246" s="45" t="s">
        <v>175</v>
      </c>
      <c r="C246" s="25" t="s">
        <v>220</v>
      </c>
    </row>
    <row r="247" spans="1:3" ht="12">
      <c r="A247" s="42" t="s">
        <v>283</v>
      </c>
      <c r="B247" s="46"/>
      <c r="C247" s="23" t="s">
        <v>168</v>
      </c>
    </row>
    <row r="248" spans="1:3" ht="12">
      <c r="A248" s="42" t="s">
        <v>284</v>
      </c>
      <c r="B248" s="46"/>
      <c r="C248" s="23" t="s">
        <v>168</v>
      </c>
    </row>
    <row r="249" spans="1:3" ht="12">
      <c r="A249" s="42" t="s">
        <v>295</v>
      </c>
      <c r="B249" s="46"/>
      <c r="C249" s="23" t="s">
        <v>168</v>
      </c>
    </row>
    <row r="250" spans="1:3" ht="12">
      <c r="A250" s="42" t="s">
        <v>296</v>
      </c>
      <c r="B250" s="46"/>
      <c r="C250" s="23" t="s">
        <v>259</v>
      </c>
    </row>
    <row r="251" spans="1:3" ht="12">
      <c r="A251" s="42" t="s">
        <v>93</v>
      </c>
      <c r="B251" s="46"/>
      <c r="C251" s="23" t="s">
        <v>259</v>
      </c>
    </row>
    <row r="252" spans="1:3" ht="12">
      <c r="A252" s="42" t="s">
        <v>94</v>
      </c>
      <c r="B252" s="46"/>
      <c r="C252" s="23" t="s">
        <v>259</v>
      </c>
    </row>
    <row r="253" spans="1:3" ht="12">
      <c r="A253" s="42" t="s">
        <v>362</v>
      </c>
      <c r="B253" s="46"/>
      <c r="C253" s="23" t="s">
        <v>168</v>
      </c>
    </row>
    <row r="254" spans="1:3" ht="12">
      <c r="A254" s="42" t="s">
        <v>290</v>
      </c>
      <c r="B254" s="46"/>
      <c r="C254" s="23" t="s">
        <v>110</v>
      </c>
    </row>
    <row r="255" spans="1:3" ht="12">
      <c r="A255" s="42" t="s">
        <v>291</v>
      </c>
      <c r="B255" s="46"/>
      <c r="C255" s="23" t="s">
        <v>168</v>
      </c>
    </row>
    <row r="256" spans="1:3" ht="12">
      <c r="A256" s="42" t="s">
        <v>292</v>
      </c>
      <c r="B256" s="46"/>
      <c r="C256" s="23" t="s">
        <v>259</v>
      </c>
    </row>
    <row r="257" spans="1:3" ht="12">
      <c r="A257" s="42" t="s">
        <v>293</v>
      </c>
      <c r="B257" s="46"/>
      <c r="C257" s="23" t="s">
        <v>168</v>
      </c>
    </row>
    <row r="258" spans="1:3" ht="12">
      <c r="A258" s="42" t="s">
        <v>192</v>
      </c>
      <c r="B258" s="46"/>
      <c r="C258" s="23" t="s">
        <v>139</v>
      </c>
    </row>
    <row r="259" spans="1:3" ht="12">
      <c r="A259" s="42" t="s">
        <v>193</v>
      </c>
      <c r="B259" s="46"/>
      <c r="C259" s="23" t="s">
        <v>168</v>
      </c>
    </row>
    <row r="260" spans="1:3" ht="12">
      <c r="A260" s="42" t="s">
        <v>194</v>
      </c>
      <c r="B260" s="46"/>
      <c r="C260" s="23" t="s">
        <v>139</v>
      </c>
    </row>
    <row r="261" spans="1:3" ht="12">
      <c r="A261" s="42" t="s">
        <v>195</v>
      </c>
      <c r="B261" s="46"/>
      <c r="C261" s="23" t="s">
        <v>259</v>
      </c>
    </row>
    <row r="262" spans="1:3" ht="12">
      <c r="A262" s="42" t="s">
        <v>137</v>
      </c>
      <c r="B262" s="46"/>
      <c r="C262" s="23" t="s">
        <v>259</v>
      </c>
    </row>
    <row r="263" spans="1:3" ht="12">
      <c r="A263" s="42" t="s">
        <v>138</v>
      </c>
      <c r="B263" s="46"/>
      <c r="C263" s="23" t="s">
        <v>168</v>
      </c>
    </row>
    <row r="264" spans="1:3" ht="12">
      <c r="A264" s="39"/>
      <c r="B264" s="46"/>
      <c r="C264" s="13"/>
    </row>
    <row r="265" spans="1:3" ht="12">
      <c r="A265" s="38" t="s">
        <v>111</v>
      </c>
      <c r="B265" s="46"/>
      <c r="C265" s="13"/>
    </row>
    <row r="266" spans="1:3" ht="12">
      <c r="A266" s="43" t="s">
        <v>112</v>
      </c>
      <c r="B266" s="48" t="s">
        <v>242</v>
      </c>
      <c r="C266" s="23" t="s">
        <v>58</v>
      </c>
    </row>
    <row r="267" spans="1:3" ht="12">
      <c r="A267" s="43" t="s">
        <v>0</v>
      </c>
      <c r="B267" s="48" t="s">
        <v>243</v>
      </c>
      <c r="C267" s="23" t="s">
        <v>59</v>
      </c>
    </row>
    <row r="268" spans="1:3" ht="12">
      <c r="A268" s="42" t="s">
        <v>1</v>
      </c>
      <c r="B268" s="48" t="s">
        <v>243</v>
      </c>
      <c r="C268" s="23" t="s">
        <v>59</v>
      </c>
    </row>
    <row r="269" spans="1:3" ht="12">
      <c r="A269" s="43" t="s">
        <v>11</v>
      </c>
      <c r="B269" s="48" t="s">
        <v>7</v>
      </c>
      <c r="C269" s="23" t="s">
        <v>335</v>
      </c>
    </row>
    <row r="270" spans="1:3" ht="12">
      <c r="A270" s="42" t="s">
        <v>184</v>
      </c>
      <c r="B270" s="48" t="s">
        <v>7</v>
      </c>
      <c r="C270" s="23" t="s">
        <v>335</v>
      </c>
    </row>
    <row r="271" spans="1:3" ht="12">
      <c r="A271" s="42" t="s">
        <v>185</v>
      </c>
      <c r="B271" s="48" t="s">
        <v>241</v>
      </c>
      <c r="C271" s="23" t="s">
        <v>299</v>
      </c>
    </row>
    <row r="272" spans="1:3" ht="12">
      <c r="A272" s="42" t="s">
        <v>186</v>
      </c>
      <c r="B272" s="48" t="s">
        <v>14</v>
      </c>
      <c r="C272" s="23" t="s">
        <v>32</v>
      </c>
    </row>
    <row r="273" spans="1:3" ht="12">
      <c r="A273" s="42" t="s">
        <v>364</v>
      </c>
      <c r="B273" s="48" t="s">
        <v>13</v>
      </c>
      <c r="C273" s="23" t="s">
        <v>59</v>
      </c>
    </row>
  </sheetData>
  <sheetProtection/>
  <printOptions/>
  <pageMargins left="0.7" right="0.7" top="0.75" bottom="0.75" header="0.3" footer="0.3"/>
  <pageSetup orientation="portrait"/>
  <rowBreaks count="7" manualBreakCount="7">
    <brk id="35" max="2" man="1"/>
    <brk id="70" max="2" man="1"/>
    <brk id="105" max="2" man="1"/>
    <brk id="139" max="2" man="1"/>
    <brk id="175" max="2" man="1"/>
    <brk id="210" max="2" man="1"/>
    <brk id="2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workbookViewId="0" topLeftCell="A78">
      <selection activeCell="A211" sqref="A211:IV307"/>
    </sheetView>
  </sheetViews>
  <sheetFormatPr defaultColWidth="8.8515625" defaultRowHeight="12.75"/>
  <cols>
    <col min="1" max="1" width="16.28125" style="13" customWidth="1"/>
    <col min="2" max="4" width="12.7109375" style="13" customWidth="1"/>
    <col min="5" max="5" width="8.7109375" style="13" customWidth="1"/>
    <col min="6" max="6" width="9.8515625" style="13" customWidth="1"/>
    <col min="7" max="7" width="18.421875" style="24" customWidth="1"/>
    <col min="8" max="8" width="25.140625" style="13" customWidth="1"/>
    <col min="9" max="9" width="20.140625" style="13" customWidth="1"/>
    <col min="10" max="10" width="25.140625" style="13" customWidth="1"/>
    <col min="11" max="11" width="49.140625" style="13" customWidth="1"/>
    <col min="12" max="18" width="8.8515625" style="14" customWidth="1"/>
    <col min="19" max="19" width="14.00390625" style="13" customWidth="1"/>
    <col min="20" max="20" width="16.28125" style="13" customWidth="1"/>
    <col min="21" max="21" width="21.140625" style="13" customWidth="1"/>
    <col min="22" max="22" width="16.140625" style="13" bestFit="1" customWidth="1"/>
    <col min="23" max="16384" width="8.8515625" style="13" customWidth="1"/>
  </cols>
  <sheetData>
    <row r="1" spans="1:25" s="22" customFormat="1" ht="28.5" customHeight="1">
      <c r="A1" s="25" t="s">
        <v>136</v>
      </c>
      <c r="B1" s="26" t="s">
        <v>44</v>
      </c>
      <c r="C1" s="26" t="s">
        <v>16</v>
      </c>
      <c r="D1" s="26" t="s">
        <v>17</v>
      </c>
      <c r="E1" s="25" t="s">
        <v>131</v>
      </c>
      <c r="F1" s="25" t="s">
        <v>132</v>
      </c>
      <c r="G1" s="25" t="s">
        <v>174</v>
      </c>
      <c r="H1" s="25" t="s">
        <v>175</v>
      </c>
      <c r="S1" s="27"/>
      <c r="T1" s="27"/>
      <c r="U1" s="28"/>
      <c r="V1" s="25"/>
      <c r="X1" s="34"/>
      <c r="Y1" s="25"/>
    </row>
    <row r="2" ht="12">
      <c r="A2" s="3" t="s">
        <v>346</v>
      </c>
    </row>
    <row r="3" ht="12.75" customHeight="1">
      <c r="A3" s="4" t="s">
        <v>359</v>
      </c>
    </row>
    <row r="4" spans="1:24" ht="12">
      <c r="A4" s="13" t="s">
        <v>171</v>
      </c>
      <c r="B4" s="13" t="s">
        <v>222</v>
      </c>
      <c r="C4" s="89" t="s">
        <v>18</v>
      </c>
      <c r="D4" s="89" t="s">
        <v>19</v>
      </c>
      <c r="E4" s="13">
        <v>460847</v>
      </c>
      <c r="F4" s="13">
        <v>5859058</v>
      </c>
      <c r="H4" s="13" t="s">
        <v>172</v>
      </c>
      <c r="S4" s="15"/>
      <c r="T4" s="15"/>
      <c r="U4" s="16"/>
      <c r="X4" s="35"/>
    </row>
    <row r="5" spans="1:24" ht="12">
      <c r="A5" s="13" t="s">
        <v>162</v>
      </c>
      <c r="B5" s="13" t="s">
        <v>222</v>
      </c>
      <c r="C5" s="89" t="s">
        <v>18</v>
      </c>
      <c r="D5" s="89" t="s">
        <v>19</v>
      </c>
      <c r="E5" s="13">
        <v>461198</v>
      </c>
      <c r="F5" s="13">
        <v>5855842</v>
      </c>
      <c r="H5" s="13" t="s">
        <v>172</v>
      </c>
      <c r="S5" s="15"/>
      <c r="T5" s="15"/>
      <c r="U5" s="16"/>
      <c r="X5" s="35"/>
    </row>
    <row r="6" spans="1:21" ht="12">
      <c r="A6" s="13" t="s">
        <v>76</v>
      </c>
      <c r="B6" s="13" t="s">
        <v>222</v>
      </c>
      <c r="C6" s="89" t="s">
        <v>18</v>
      </c>
      <c r="D6" s="89" t="s">
        <v>19</v>
      </c>
      <c r="E6" s="13">
        <v>465341</v>
      </c>
      <c r="F6" s="13">
        <v>5850506</v>
      </c>
      <c r="H6" s="13" t="s">
        <v>172</v>
      </c>
      <c r="S6" s="15"/>
      <c r="T6" s="15"/>
      <c r="U6" s="16"/>
    </row>
    <row r="7" spans="1:21" ht="12">
      <c r="A7" s="13" t="s">
        <v>238</v>
      </c>
      <c r="B7" s="13" t="s">
        <v>222</v>
      </c>
      <c r="C7" s="89" t="s">
        <v>18</v>
      </c>
      <c r="D7" s="89" t="s">
        <v>19</v>
      </c>
      <c r="E7" s="13">
        <v>458334</v>
      </c>
      <c r="F7" s="13">
        <v>5873353</v>
      </c>
      <c r="H7" s="13" t="s">
        <v>172</v>
      </c>
      <c r="S7" s="15"/>
      <c r="T7" s="15"/>
      <c r="U7" s="16"/>
    </row>
    <row r="8" spans="1:21" ht="12">
      <c r="A8" s="13" t="s">
        <v>305</v>
      </c>
      <c r="B8" s="13" t="s">
        <v>222</v>
      </c>
      <c r="C8" s="89" t="s">
        <v>18</v>
      </c>
      <c r="D8" s="89" t="s">
        <v>19</v>
      </c>
      <c r="E8" s="13">
        <v>461972</v>
      </c>
      <c r="F8" s="13">
        <v>5879194</v>
      </c>
      <c r="H8" s="13" t="s">
        <v>172</v>
      </c>
      <c r="S8" s="15"/>
      <c r="T8" s="15"/>
      <c r="U8" s="16"/>
    </row>
    <row r="9" spans="1:19" ht="12">
      <c r="A9" s="13" t="s">
        <v>256</v>
      </c>
      <c r="B9" s="13" t="s">
        <v>222</v>
      </c>
      <c r="C9" s="89" t="s">
        <v>18</v>
      </c>
      <c r="D9" s="89" t="s">
        <v>19</v>
      </c>
      <c r="E9" s="13">
        <v>417817</v>
      </c>
      <c r="F9" s="13">
        <v>5907048</v>
      </c>
      <c r="H9" s="13" t="s">
        <v>172</v>
      </c>
      <c r="S9" s="17"/>
    </row>
    <row r="10" spans="1:21" ht="12">
      <c r="A10" s="13" t="s">
        <v>277</v>
      </c>
      <c r="B10" s="13" t="s">
        <v>222</v>
      </c>
      <c r="C10" s="89" t="s">
        <v>18</v>
      </c>
      <c r="D10" s="89" t="s">
        <v>19</v>
      </c>
      <c r="E10" s="13">
        <v>417817</v>
      </c>
      <c r="F10" s="13">
        <v>5907048</v>
      </c>
      <c r="H10" s="13" t="s">
        <v>172</v>
      </c>
      <c r="S10" s="15"/>
      <c r="T10" s="15"/>
      <c r="U10" s="16"/>
    </row>
    <row r="11" spans="1:21" ht="12">
      <c r="A11" s="13" t="s">
        <v>166</v>
      </c>
      <c r="B11" s="13" t="s">
        <v>222</v>
      </c>
      <c r="C11" s="89" t="s">
        <v>18</v>
      </c>
      <c r="D11" s="89" t="s">
        <v>19</v>
      </c>
      <c r="E11" s="13">
        <v>488199</v>
      </c>
      <c r="F11" s="13">
        <v>5724785</v>
      </c>
      <c r="H11" s="13" t="s">
        <v>172</v>
      </c>
      <c r="S11" s="15"/>
      <c r="T11" s="15"/>
      <c r="U11" s="16"/>
    </row>
    <row r="12" spans="1:26" ht="12">
      <c r="A12" s="13" t="s">
        <v>347</v>
      </c>
      <c r="B12" s="13" t="s">
        <v>348</v>
      </c>
      <c r="C12" s="89" t="s">
        <v>18</v>
      </c>
      <c r="D12" s="89" t="s">
        <v>19</v>
      </c>
      <c r="E12" s="13">
        <v>330184</v>
      </c>
      <c r="F12" s="13">
        <v>5925348</v>
      </c>
      <c r="G12" s="24" t="s">
        <v>64</v>
      </c>
      <c r="H12" s="13" t="s">
        <v>172</v>
      </c>
      <c r="S12" s="15"/>
      <c r="T12" s="15"/>
      <c r="U12" s="16"/>
      <c r="Z12" s="18"/>
    </row>
    <row r="13" spans="1:25" ht="12">
      <c r="A13" s="13" t="s">
        <v>9</v>
      </c>
      <c r="B13" s="13" t="s">
        <v>348</v>
      </c>
      <c r="C13" s="89" t="s">
        <v>18</v>
      </c>
      <c r="D13" s="89" t="s">
        <v>19</v>
      </c>
      <c r="E13" s="13">
        <v>463900</v>
      </c>
      <c r="F13" s="13">
        <v>5939416</v>
      </c>
      <c r="G13" s="24" t="s">
        <v>64</v>
      </c>
      <c r="H13" s="13" t="s">
        <v>172</v>
      </c>
      <c r="S13" s="15"/>
      <c r="T13" s="15"/>
      <c r="U13" s="16"/>
      <c r="Y13" s="18"/>
    </row>
    <row r="14" spans="1:25" ht="12">
      <c r="A14" s="18" t="s">
        <v>239</v>
      </c>
      <c r="B14" s="13" t="s">
        <v>348</v>
      </c>
      <c r="C14" s="89" t="s">
        <v>18</v>
      </c>
      <c r="D14" s="89" t="s">
        <v>19</v>
      </c>
      <c r="E14" s="13">
        <v>438405</v>
      </c>
      <c r="F14" s="13">
        <v>5929695</v>
      </c>
      <c r="G14" s="24" t="s">
        <v>64</v>
      </c>
      <c r="H14" s="13" t="s">
        <v>172</v>
      </c>
      <c r="S14" s="15"/>
      <c r="T14" s="15"/>
      <c r="U14" s="16"/>
      <c r="X14" s="18"/>
      <c r="Y14" s="18"/>
    </row>
    <row r="16" ht="12">
      <c r="A16" s="4" t="s">
        <v>66</v>
      </c>
    </row>
    <row r="17" spans="1:24" ht="12">
      <c r="A17" s="13" t="s">
        <v>221</v>
      </c>
      <c r="B17" s="13" t="s">
        <v>222</v>
      </c>
      <c r="C17" s="89" t="s">
        <v>18</v>
      </c>
      <c r="D17" s="89" t="s">
        <v>19</v>
      </c>
      <c r="E17" s="13">
        <v>491003</v>
      </c>
      <c r="F17" s="13">
        <v>5871734</v>
      </c>
      <c r="H17" s="13" t="s">
        <v>308</v>
      </c>
      <c r="S17" s="15"/>
      <c r="T17" s="15"/>
      <c r="U17" s="16"/>
      <c r="X17" s="35"/>
    </row>
    <row r="18" spans="1:24" ht="12">
      <c r="A18" s="13" t="s">
        <v>73</v>
      </c>
      <c r="B18" s="13" t="s">
        <v>222</v>
      </c>
      <c r="C18" s="89" t="s">
        <v>18</v>
      </c>
      <c r="D18" s="89" t="s">
        <v>19</v>
      </c>
      <c r="E18" s="13">
        <v>491003</v>
      </c>
      <c r="F18" s="13">
        <v>5871734</v>
      </c>
      <c r="H18" s="13" t="s">
        <v>308</v>
      </c>
      <c r="S18" s="15"/>
      <c r="T18" s="15"/>
      <c r="U18" s="16"/>
      <c r="X18" s="35"/>
    </row>
    <row r="19" spans="1:24" ht="12">
      <c r="A19" s="13" t="s">
        <v>273</v>
      </c>
      <c r="B19" s="13" t="s">
        <v>222</v>
      </c>
      <c r="C19" s="89" t="s">
        <v>18</v>
      </c>
      <c r="D19" s="89" t="s">
        <v>19</v>
      </c>
      <c r="E19" s="13">
        <v>489758</v>
      </c>
      <c r="F19" s="13">
        <v>5872475</v>
      </c>
      <c r="H19" s="13" t="s">
        <v>308</v>
      </c>
      <c r="S19" s="15"/>
      <c r="T19" s="15"/>
      <c r="U19" s="16"/>
      <c r="X19" s="35"/>
    </row>
    <row r="20" spans="1:24" ht="12">
      <c r="A20" s="13" t="s">
        <v>205</v>
      </c>
      <c r="B20" s="13" t="s">
        <v>222</v>
      </c>
      <c r="C20" s="89" t="s">
        <v>18</v>
      </c>
      <c r="D20" s="89" t="s">
        <v>19</v>
      </c>
      <c r="E20" s="13">
        <v>488602</v>
      </c>
      <c r="F20" s="13">
        <v>5873442</v>
      </c>
      <c r="H20" s="13" t="s">
        <v>308</v>
      </c>
      <c r="S20" s="15"/>
      <c r="T20" s="15"/>
      <c r="U20" s="16"/>
      <c r="X20" s="35"/>
    </row>
    <row r="21" spans="1:24" ht="12">
      <c r="A21" s="13" t="s">
        <v>209</v>
      </c>
      <c r="B21" s="13" t="s">
        <v>222</v>
      </c>
      <c r="C21" s="89" t="s">
        <v>18</v>
      </c>
      <c r="D21" s="89" t="s">
        <v>19</v>
      </c>
      <c r="E21" s="13">
        <v>475688</v>
      </c>
      <c r="F21" s="13">
        <v>5867899</v>
      </c>
      <c r="H21" s="13" t="s">
        <v>308</v>
      </c>
      <c r="S21" s="15"/>
      <c r="T21" s="15"/>
      <c r="U21" s="16"/>
      <c r="X21" s="35"/>
    </row>
    <row r="22" spans="1:25" ht="12">
      <c r="A22" s="13" t="s">
        <v>36</v>
      </c>
      <c r="B22" s="13" t="s">
        <v>348</v>
      </c>
      <c r="C22" s="89" t="s">
        <v>18</v>
      </c>
      <c r="D22" s="89" t="s">
        <v>19</v>
      </c>
      <c r="E22" s="13">
        <v>300399</v>
      </c>
      <c r="F22" s="13">
        <v>5906608</v>
      </c>
      <c r="H22" s="13" t="s">
        <v>308</v>
      </c>
      <c r="Y22" s="18"/>
    </row>
    <row r="23" spans="1:25" ht="12">
      <c r="A23" s="13" t="s">
        <v>310</v>
      </c>
      <c r="B23" s="13" t="s">
        <v>348</v>
      </c>
      <c r="C23" s="89" t="s">
        <v>18</v>
      </c>
      <c r="D23" s="89" t="s">
        <v>19</v>
      </c>
      <c r="E23" s="13">
        <v>300779</v>
      </c>
      <c r="F23" s="13">
        <v>5906908</v>
      </c>
      <c r="H23" s="13" t="s">
        <v>308</v>
      </c>
      <c r="S23" s="15"/>
      <c r="T23" s="15"/>
      <c r="U23" s="16"/>
      <c r="Y23" s="18"/>
    </row>
    <row r="24" spans="1:25" ht="12">
      <c r="A24" s="13" t="s">
        <v>302</v>
      </c>
      <c r="B24" s="13" t="s">
        <v>348</v>
      </c>
      <c r="C24" s="89" t="s">
        <v>18</v>
      </c>
      <c r="D24" s="89" t="s">
        <v>19</v>
      </c>
      <c r="E24" s="13">
        <v>408751</v>
      </c>
      <c r="F24" s="13">
        <v>5935579</v>
      </c>
      <c r="H24" s="13" t="s">
        <v>308</v>
      </c>
      <c r="S24" s="15"/>
      <c r="T24" s="15"/>
      <c r="U24" s="16"/>
      <c r="Y24" s="18"/>
    </row>
    <row r="25" spans="1:25" ht="12">
      <c r="A25" s="13" t="s">
        <v>34</v>
      </c>
      <c r="B25" s="13" t="s">
        <v>240</v>
      </c>
      <c r="C25" s="89" t="s">
        <v>18</v>
      </c>
      <c r="D25" s="89" t="s">
        <v>19</v>
      </c>
      <c r="E25" s="13">
        <v>431442</v>
      </c>
      <c r="F25" s="13">
        <v>5823150</v>
      </c>
      <c r="H25" s="13" t="s">
        <v>308</v>
      </c>
      <c r="S25" s="15"/>
      <c r="T25" s="15"/>
      <c r="U25" s="16"/>
      <c r="Y25" s="18"/>
    </row>
    <row r="26" spans="1:25" ht="12">
      <c r="A26" s="29" t="s">
        <v>35</v>
      </c>
      <c r="B26" s="13" t="s">
        <v>240</v>
      </c>
      <c r="C26" s="89" t="s">
        <v>18</v>
      </c>
      <c r="D26" s="89" t="s">
        <v>19</v>
      </c>
      <c r="E26" s="13">
        <v>403252</v>
      </c>
      <c r="F26" s="13">
        <v>5773424</v>
      </c>
      <c r="H26" s="13" t="s">
        <v>308</v>
      </c>
      <c r="S26" s="15"/>
      <c r="T26" s="15"/>
      <c r="U26" s="16"/>
      <c r="X26" s="29"/>
      <c r="Y26" s="18"/>
    </row>
    <row r="27" spans="1:25" ht="12">
      <c r="A27" s="13" t="s">
        <v>135</v>
      </c>
      <c r="B27" s="13" t="s">
        <v>348</v>
      </c>
      <c r="C27" s="89" t="s">
        <v>18</v>
      </c>
      <c r="D27" s="89" t="s">
        <v>19</v>
      </c>
      <c r="E27" s="13">
        <v>438405</v>
      </c>
      <c r="F27" s="13">
        <v>5929695</v>
      </c>
      <c r="G27" s="24" t="s">
        <v>64</v>
      </c>
      <c r="H27" s="13" t="s">
        <v>308</v>
      </c>
      <c r="S27" s="15"/>
      <c r="T27" s="15"/>
      <c r="U27" s="16"/>
      <c r="Y27" s="18"/>
    </row>
    <row r="28" spans="19:25" ht="12">
      <c r="S28" s="15"/>
      <c r="T28" s="15"/>
      <c r="U28" s="16"/>
      <c r="Y28" s="18"/>
    </row>
    <row r="29" spans="19:25" ht="12">
      <c r="S29" s="15"/>
      <c r="T29" s="15"/>
      <c r="U29" s="16"/>
      <c r="Y29" s="18"/>
    </row>
    <row r="30" spans="19:25" ht="12">
      <c r="S30" s="15"/>
      <c r="T30" s="15"/>
      <c r="U30" s="16"/>
      <c r="Y30" s="18"/>
    </row>
    <row r="31" spans="19:25" ht="12">
      <c r="S31" s="15"/>
      <c r="T31" s="15"/>
      <c r="U31" s="16"/>
      <c r="Y31" s="18"/>
    </row>
    <row r="32" spans="19:25" ht="12">
      <c r="S32" s="15"/>
      <c r="T32" s="15"/>
      <c r="U32" s="16"/>
      <c r="Y32" s="18"/>
    </row>
    <row r="33" spans="19:25" ht="12">
      <c r="S33" s="15"/>
      <c r="T33" s="15"/>
      <c r="U33" s="16"/>
      <c r="Y33" s="18"/>
    </row>
    <row r="34" spans="19:25" ht="12">
      <c r="S34" s="15"/>
      <c r="T34" s="15"/>
      <c r="U34" s="16"/>
      <c r="Y34" s="18"/>
    </row>
    <row r="36" spans="1:25" s="22" customFormat="1" ht="28.5" customHeight="1">
      <c r="A36" s="25" t="s">
        <v>136</v>
      </c>
      <c r="B36" s="26" t="s">
        <v>44</v>
      </c>
      <c r="C36" s="26"/>
      <c r="D36" s="26"/>
      <c r="E36" s="25" t="s">
        <v>131</v>
      </c>
      <c r="F36" s="25" t="s">
        <v>132</v>
      </c>
      <c r="G36" s="25" t="s">
        <v>174</v>
      </c>
      <c r="H36" s="25" t="s">
        <v>175</v>
      </c>
      <c r="S36" s="27"/>
      <c r="T36" s="27"/>
      <c r="U36" s="28"/>
      <c r="V36" s="25"/>
      <c r="X36" s="34"/>
      <c r="Y36" s="25"/>
    </row>
    <row r="37" ht="12">
      <c r="A37" s="4" t="s">
        <v>358</v>
      </c>
    </row>
    <row r="38" spans="1:25" ht="12">
      <c r="A38" s="13" t="s">
        <v>360</v>
      </c>
      <c r="B38" s="13" t="s">
        <v>348</v>
      </c>
      <c r="C38" s="89" t="s">
        <v>18</v>
      </c>
      <c r="D38" s="89" t="s">
        <v>19</v>
      </c>
      <c r="E38" s="13">
        <v>300688</v>
      </c>
      <c r="F38" s="13">
        <v>5906957</v>
      </c>
      <c r="G38" s="24" t="s">
        <v>64</v>
      </c>
      <c r="H38" s="13" t="s">
        <v>272</v>
      </c>
      <c r="Y38" s="18"/>
    </row>
    <row r="39" spans="1:25" ht="12">
      <c r="A39" s="13" t="s">
        <v>38</v>
      </c>
      <c r="B39" s="13" t="s">
        <v>348</v>
      </c>
      <c r="C39" s="89" t="s">
        <v>18</v>
      </c>
      <c r="D39" s="89" t="s">
        <v>19</v>
      </c>
      <c r="E39" s="13">
        <v>300688</v>
      </c>
      <c r="F39" s="13">
        <v>5906957</v>
      </c>
      <c r="G39" s="24" t="s">
        <v>64</v>
      </c>
      <c r="H39" s="13" t="s">
        <v>272</v>
      </c>
      <c r="S39" s="15"/>
      <c r="T39" s="15"/>
      <c r="U39" s="16"/>
      <c r="Y39" s="18"/>
    </row>
    <row r="40" spans="1:25" ht="12">
      <c r="A40" s="13" t="s">
        <v>120</v>
      </c>
      <c r="B40" s="13" t="s">
        <v>348</v>
      </c>
      <c r="C40" s="89" t="s">
        <v>18</v>
      </c>
      <c r="D40" s="89" t="s">
        <v>19</v>
      </c>
      <c r="E40" s="13">
        <v>308091</v>
      </c>
      <c r="F40" s="13">
        <v>5894401</v>
      </c>
      <c r="G40" s="24" t="s">
        <v>64</v>
      </c>
      <c r="H40" s="13" t="s">
        <v>272</v>
      </c>
      <c r="S40" s="15"/>
      <c r="T40" s="15"/>
      <c r="U40" s="16"/>
      <c r="Y40" s="18"/>
    </row>
    <row r="41" spans="1:24" ht="12">
      <c r="A41" s="13" t="s">
        <v>75</v>
      </c>
      <c r="B41" s="13" t="s">
        <v>222</v>
      </c>
      <c r="C41" s="89" t="s">
        <v>18</v>
      </c>
      <c r="D41" s="89" t="s">
        <v>19</v>
      </c>
      <c r="E41" s="13">
        <v>491003</v>
      </c>
      <c r="F41" s="13">
        <v>5871734</v>
      </c>
      <c r="H41" s="13" t="s">
        <v>272</v>
      </c>
      <c r="S41" s="15"/>
      <c r="T41" s="15"/>
      <c r="U41" s="16"/>
      <c r="X41" s="35"/>
    </row>
    <row r="42" spans="1:24" ht="12">
      <c r="A42" s="13" t="s">
        <v>270</v>
      </c>
      <c r="B42" s="13" t="s">
        <v>222</v>
      </c>
      <c r="C42" s="89" t="s">
        <v>18</v>
      </c>
      <c r="D42" s="89" t="s">
        <v>19</v>
      </c>
      <c r="E42" s="13">
        <v>491003</v>
      </c>
      <c r="F42" s="13">
        <v>5871734</v>
      </c>
      <c r="H42" s="13" t="s">
        <v>272</v>
      </c>
      <c r="S42" s="15"/>
      <c r="T42" s="15"/>
      <c r="U42" s="16"/>
      <c r="X42" s="35"/>
    </row>
    <row r="43" spans="1:24" ht="12">
      <c r="A43" s="13" t="s">
        <v>207</v>
      </c>
      <c r="B43" s="13" t="s">
        <v>222</v>
      </c>
      <c r="C43" s="89" t="s">
        <v>18</v>
      </c>
      <c r="D43" s="89" t="s">
        <v>19</v>
      </c>
      <c r="E43" s="13">
        <v>488602</v>
      </c>
      <c r="F43" s="13">
        <v>5873442</v>
      </c>
      <c r="H43" s="13" t="s">
        <v>272</v>
      </c>
      <c r="S43" s="15"/>
      <c r="T43" s="15"/>
      <c r="U43" s="16"/>
      <c r="X43" s="35"/>
    </row>
    <row r="44" spans="1:24" ht="12">
      <c r="A44" s="13" t="s">
        <v>163</v>
      </c>
      <c r="B44" s="13" t="s">
        <v>222</v>
      </c>
      <c r="C44" s="89" t="s">
        <v>18</v>
      </c>
      <c r="D44" s="89" t="s">
        <v>19</v>
      </c>
      <c r="E44" s="13">
        <v>464442</v>
      </c>
      <c r="F44" s="13">
        <v>5800576</v>
      </c>
      <c r="H44" s="13" t="s">
        <v>272</v>
      </c>
      <c r="S44" s="15"/>
      <c r="T44" s="15"/>
      <c r="U44" s="16"/>
      <c r="X44" s="35"/>
    </row>
    <row r="45" spans="1:21" ht="12">
      <c r="A45" s="13" t="s">
        <v>279</v>
      </c>
      <c r="B45" s="13" t="s">
        <v>222</v>
      </c>
      <c r="C45" s="89" t="s">
        <v>18</v>
      </c>
      <c r="D45" s="89" t="s">
        <v>19</v>
      </c>
      <c r="E45" s="13">
        <v>416099</v>
      </c>
      <c r="F45" s="13">
        <v>5908248</v>
      </c>
      <c r="H45" s="13" t="s">
        <v>272</v>
      </c>
      <c r="S45" s="15"/>
      <c r="T45" s="15"/>
      <c r="U45" s="16"/>
    </row>
    <row r="46" spans="1:21" ht="12">
      <c r="A46" s="13" t="s">
        <v>336</v>
      </c>
      <c r="B46" s="13" t="s">
        <v>222</v>
      </c>
      <c r="C46" s="89" t="s">
        <v>18</v>
      </c>
      <c r="D46" s="89" t="s">
        <v>19</v>
      </c>
      <c r="E46" s="13">
        <v>488199</v>
      </c>
      <c r="F46" s="13">
        <v>5724785</v>
      </c>
      <c r="H46" s="13" t="s">
        <v>272</v>
      </c>
      <c r="S46" s="15"/>
      <c r="T46" s="15"/>
      <c r="U46" s="16"/>
    </row>
    <row r="48" ht="12">
      <c r="A48" s="3" t="s">
        <v>252</v>
      </c>
    </row>
    <row r="49" ht="12">
      <c r="A49" s="4" t="s">
        <v>187</v>
      </c>
    </row>
    <row r="50" spans="1:21" ht="12">
      <c r="A50" s="13" t="s">
        <v>3</v>
      </c>
      <c r="B50" s="13" t="s">
        <v>222</v>
      </c>
      <c r="C50" s="89" t="s">
        <v>18</v>
      </c>
      <c r="D50" s="89" t="s">
        <v>19</v>
      </c>
      <c r="E50" s="13">
        <v>429011</v>
      </c>
      <c r="F50" s="13">
        <v>5908408</v>
      </c>
      <c r="H50" s="13" t="s">
        <v>176</v>
      </c>
      <c r="S50" s="15"/>
      <c r="T50" s="15"/>
      <c r="U50" s="16"/>
    </row>
    <row r="51" spans="1:21" ht="12">
      <c r="A51" s="13" t="s">
        <v>40</v>
      </c>
      <c r="B51" s="13" t="s">
        <v>222</v>
      </c>
      <c r="C51" s="89" t="s">
        <v>18</v>
      </c>
      <c r="D51" s="89" t="s">
        <v>19</v>
      </c>
      <c r="E51" s="13">
        <v>429011</v>
      </c>
      <c r="F51" s="13">
        <v>5908408</v>
      </c>
      <c r="H51" s="13" t="s">
        <v>176</v>
      </c>
      <c r="S51" s="15"/>
      <c r="T51" s="15"/>
      <c r="U51" s="16"/>
    </row>
    <row r="52" spans="1:21" ht="12">
      <c r="A52" s="13" t="s">
        <v>41</v>
      </c>
      <c r="B52" s="13" t="s">
        <v>222</v>
      </c>
      <c r="C52" s="89" t="s">
        <v>18</v>
      </c>
      <c r="D52" s="89" t="s">
        <v>19</v>
      </c>
      <c r="E52" s="13">
        <v>427710</v>
      </c>
      <c r="F52" s="13">
        <v>5980603</v>
      </c>
      <c r="H52" s="13" t="s">
        <v>176</v>
      </c>
      <c r="S52" s="15"/>
      <c r="T52" s="15"/>
      <c r="U52" s="16"/>
    </row>
    <row r="53" spans="1:21" ht="12">
      <c r="A53" s="13" t="s">
        <v>43</v>
      </c>
      <c r="B53" s="13" t="s">
        <v>222</v>
      </c>
      <c r="C53" s="89" t="s">
        <v>18</v>
      </c>
      <c r="D53" s="89" t="s">
        <v>19</v>
      </c>
      <c r="E53" s="13">
        <v>427366</v>
      </c>
      <c r="F53" s="13">
        <v>5908524</v>
      </c>
      <c r="H53" s="13" t="s">
        <v>176</v>
      </c>
      <c r="S53" s="15"/>
      <c r="T53" s="15"/>
      <c r="U53" s="16"/>
    </row>
    <row r="54" spans="1:21" ht="12">
      <c r="A54" s="13" t="s">
        <v>82</v>
      </c>
      <c r="B54" s="13" t="s">
        <v>222</v>
      </c>
      <c r="C54" s="89" t="s">
        <v>18</v>
      </c>
      <c r="D54" s="89" t="s">
        <v>19</v>
      </c>
      <c r="E54" s="13">
        <v>426532</v>
      </c>
      <c r="F54" s="13">
        <v>5907456</v>
      </c>
      <c r="H54" s="13" t="s">
        <v>176</v>
      </c>
      <c r="S54" s="15"/>
      <c r="T54" s="15"/>
      <c r="U54" s="16"/>
    </row>
    <row r="55" spans="1:21" ht="12">
      <c r="A55" s="13" t="s">
        <v>216</v>
      </c>
      <c r="B55" s="13" t="s">
        <v>222</v>
      </c>
      <c r="C55" s="89" t="s">
        <v>18</v>
      </c>
      <c r="D55" s="89" t="s">
        <v>19</v>
      </c>
      <c r="E55" s="13">
        <v>426532</v>
      </c>
      <c r="F55" s="13">
        <v>5907456</v>
      </c>
      <c r="H55" s="13" t="s">
        <v>176</v>
      </c>
      <c r="S55" s="15"/>
      <c r="T55" s="15"/>
      <c r="U55" s="16"/>
    </row>
    <row r="56" spans="1:21" ht="12">
      <c r="A56" s="13" t="s">
        <v>297</v>
      </c>
      <c r="B56" s="13" t="s">
        <v>222</v>
      </c>
      <c r="C56" s="89" t="s">
        <v>18</v>
      </c>
      <c r="D56" s="89" t="s">
        <v>19</v>
      </c>
      <c r="E56" s="13">
        <v>434416</v>
      </c>
      <c r="F56" s="13">
        <v>5909526</v>
      </c>
      <c r="H56" s="13" t="s">
        <v>176</v>
      </c>
      <c r="S56" s="15"/>
      <c r="T56" s="15"/>
      <c r="U56" s="16"/>
    </row>
    <row r="57" spans="1:21" ht="12">
      <c r="A57" s="13" t="s">
        <v>298</v>
      </c>
      <c r="B57" s="13" t="s">
        <v>222</v>
      </c>
      <c r="C57" s="89" t="s">
        <v>18</v>
      </c>
      <c r="D57" s="89" t="s">
        <v>19</v>
      </c>
      <c r="E57" s="13">
        <v>432011</v>
      </c>
      <c r="F57" s="13">
        <v>5906599</v>
      </c>
      <c r="H57" s="13" t="s">
        <v>176</v>
      </c>
      <c r="S57" s="15"/>
      <c r="T57" s="15"/>
      <c r="U57" s="16"/>
    </row>
    <row r="58" spans="1:4" ht="12">
      <c r="A58" s="3"/>
      <c r="D58" s="89"/>
    </row>
    <row r="59" ht="12">
      <c r="A59" s="3"/>
    </row>
    <row r="60" ht="12">
      <c r="A60" s="3"/>
    </row>
    <row r="61" ht="12">
      <c r="A61" s="3"/>
    </row>
    <row r="62" ht="12">
      <c r="A62" s="3"/>
    </row>
    <row r="63" ht="12">
      <c r="A63" s="3"/>
    </row>
    <row r="64" ht="12">
      <c r="A64" s="3"/>
    </row>
    <row r="65" ht="12">
      <c r="A65" s="3"/>
    </row>
    <row r="66" ht="12">
      <c r="A66" s="3"/>
    </row>
    <row r="67" ht="12">
      <c r="A67" s="3"/>
    </row>
    <row r="68" ht="12">
      <c r="A68" s="3"/>
    </row>
    <row r="69" ht="12">
      <c r="A69" s="3"/>
    </row>
    <row r="70" ht="12">
      <c r="A70" s="3"/>
    </row>
    <row r="71" spans="1:25" s="22" customFormat="1" ht="28.5" customHeight="1">
      <c r="A71" s="25" t="s">
        <v>136</v>
      </c>
      <c r="B71" s="26" t="s">
        <v>44</v>
      </c>
      <c r="C71" s="26"/>
      <c r="D71" s="26"/>
      <c r="E71" s="25" t="s">
        <v>131</v>
      </c>
      <c r="F71" s="25" t="s">
        <v>132</v>
      </c>
      <c r="G71" s="25" t="s">
        <v>174</v>
      </c>
      <c r="H71" s="25" t="s">
        <v>175</v>
      </c>
      <c r="S71" s="27"/>
      <c r="T71" s="27"/>
      <c r="U71" s="28"/>
      <c r="V71" s="25"/>
      <c r="X71" s="34"/>
      <c r="Y71" s="25"/>
    </row>
    <row r="72" ht="12">
      <c r="A72" s="4" t="s">
        <v>253</v>
      </c>
    </row>
    <row r="73" spans="1:8" ht="12">
      <c r="A73" s="13" t="s">
        <v>276</v>
      </c>
      <c r="B73" s="13" t="s">
        <v>222</v>
      </c>
      <c r="C73" s="89" t="s">
        <v>18</v>
      </c>
      <c r="D73" t="s">
        <v>19</v>
      </c>
      <c r="E73" s="13">
        <v>451196</v>
      </c>
      <c r="F73" s="13">
        <v>5714774</v>
      </c>
      <c r="H73" s="13" t="s">
        <v>154</v>
      </c>
    </row>
    <row r="74" spans="1:21" ht="12">
      <c r="A74" s="13" t="s">
        <v>56</v>
      </c>
      <c r="B74" s="13" t="s">
        <v>222</v>
      </c>
      <c r="C74" s="89" t="s">
        <v>18</v>
      </c>
      <c r="D74" t="s">
        <v>19</v>
      </c>
      <c r="E74" s="13">
        <v>451196</v>
      </c>
      <c r="F74" s="13">
        <v>5714774</v>
      </c>
      <c r="H74" s="13" t="s">
        <v>154</v>
      </c>
      <c r="S74" s="15"/>
      <c r="T74" s="15"/>
      <c r="U74" s="16"/>
    </row>
    <row r="75" spans="1:21" ht="12">
      <c r="A75" s="13" t="s">
        <v>344</v>
      </c>
      <c r="B75" s="13" t="s">
        <v>222</v>
      </c>
      <c r="C75" s="89" t="s">
        <v>18</v>
      </c>
      <c r="D75" t="s">
        <v>19</v>
      </c>
      <c r="E75" s="13">
        <v>451530</v>
      </c>
      <c r="F75" s="13">
        <v>5713015</v>
      </c>
      <c r="H75" s="13" t="s">
        <v>154</v>
      </c>
      <c r="S75" s="15"/>
      <c r="T75" s="15"/>
      <c r="U75" s="16"/>
    </row>
    <row r="76" spans="1:21" ht="12">
      <c r="A76" s="13" t="s">
        <v>69</v>
      </c>
      <c r="B76" s="13" t="s">
        <v>222</v>
      </c>
      <c r="C76" s="89" t="s">
        <v>18</v>
      </c>
      <c r="D76" t="s">
        <v>19</v>
      </c>
      <c r="E76" s="13">
        <v>442091</v>
      </c>
      <c r="F76" s="13">
        <v>5714326</v>
      </c>
      <c r="H76" s="13" t="s">
        <v>154</v>
      </c>
      <c r="S76" s="15"/>
      <c r="T76" s="15"/>
      <c r="U76" s="16"/>
    </row>
    <row r="77" spans="1:21" ht="12">
      <c r="A77" s="13" t="s">
        <v>125</v>
      </c>
      <c r="B77" s="13" t="s">
        <v>222</v>
      </c>
      <c r="C77" s="89" t="s">
        <v>18</v>
      </c>
      <c r="D77" t="s">
        <v>19</v>
      </c>
      <c r="E77" s="13">
        <v>442091</v>
      </c>
      <c r="F77" s="13">
        <v>5714326</v>
      </c>
      <c r="H77" s="13" t="s">
        <v>154</v>
      </c>
      <c r="S77" s="15"/>
      <c r="T77" s="15"/>
      <c r="U77" s="16"/>
    </row>
    <row r="78" spans="1:25" ht="12">
      <c r="A78" s="13" t="s">
        <v>95</v>
      </c>
      <c r="B78" s="13" t="s">
        <v>128</v>
      </c>
      <c r="C78" s="89" t="s">
        <v>18</v>
      </c>
      <c r="D78" t="s">
        <v>19</v>
      </c>
      <c r="E78" s="13">
        <v>539828</v>
      </c>
      <c r="F78" s="13">
        <v>5656131</v>
      </c>
      <c r="H78" s="13" t="s">
        <v>154</v>
      </c>
      <c r="S78" s="15"/>
      <c r="T78" s="15"/>
      <c r="U78" s="16"/>
      <c r="Y78" s="18"/>
    </row>
    <row r="79" spans="1:25" ht="12">
      <c r="A79" s="13" t="s">
        <v>97</v>
      </c>
      <c r="B79" s="13" t="s">
        <v>128</v>
      </c>
      <c r="C79" s="89" t="s">
        <v>18</v>
      </c>
      <c r="D79" t="s">
        <v>19</v>
      </c>
      <c r="E79" s="13">
        <v>538056</v>
      </c>
      <c r="F79" s="13">
        <v>5656766</v>
      </c>
      <c r="H79" s="13" t="s">
        <v>154</v>
      </c>
      <c r="S79" s="15"/>
      <c r="T79" s="15"/>
      <c r="U79" s="16"/>
      <c r="Y79" s="18"/>
    </row>
    <row r="80" spans="1:25" ht="12">
      <c r="A80" s="19" t="s">
        <v>224</v>
      </c>
      <c r="B80" s="13" t="s">
        <v>368</v>
      </c>
      <c r="C80" s="89" t="s">
        <v>18</v>
      </c>
      <c r="D80" t="s">
        <v>19</v>
      </c>
      <c r="E80" s="20">
        <v>422024</v>
      </c>
      <c r="F80" s="20">
        <v>5713018</v>
      </c>
      <c r="H80" s="19" t="s">
        <v>154</v>
      </c>
      <c r="S80" s="15"/>
      <c r="T80" s="15"/>
      <c r="U80" s="16"/>
      <c r="Y80" s="18"/>
    </row>
    <row r="81" spans="1:25" ht="12">
      <c r="A81" s="19" t="s">
        <v>225</v>
      </c>
      <c r="B81" s="13" t="s">
        <v>368</v>
      </c>
      <c r="C81" s="89" t="s">
        <v>18</v>
      </c>
      <c r="D81" t="s">
        <v>19</v>
      </c>
      <c r="E81" s="20">
        <v>421788</v>
      </c>
      <c r="F81" s="20">
        <v>5713673</v>
      </c>
      <c r="H81" s="19" t="s">
        <v>154</v>
      </c>
      <c r="S81" s="15"/>
      <c r="T81" s="15"/>
      <c r="U81" s="16"/>
      <c r="Y81" s="18"/>
    </row>
    <row r="82" spans="1:25" ht="12">
      <c r="A82" s="19" t="s">
        <v>226</v>
      </c>
      <c r="B82" s="13" t="s">
        <v>368</v>
      </c>
      <c r="C82" s="89" t="s">
        <v>18</v>
      </c>
      <c r="D82" t="s">
        <v>19</v>
      </c>
      <c r="E82" s="20">
        <v>424452</v>
      </c>
      <c r="F82" s="20">
        <v>5706908</v>
      </c>
      <c r="H82" s="19" t="s">
        <v>154</v>
      </c>
      <c r="S82" s="15"/>
      <c r="T82" s="15"/>
      <c r="U82" s="16"/>
      <c r="Y82" s="18"/>
    </row>
    <row r="83" spans="1:25" ht="12">
      <c r="A83" s="19" t="s">
        <v>227</v>
      </c>
      <c r="B83" s="13" t="s">
        <v>368</v>
      </c>
      <c r="C83" s="89" t="s">
        <v>18</v>
      </c>
      <c r="D83" t="s">
        <v>19</v>
      </c>
      <c r="E83" s="20">
        <v>421562</v>
      </c>
      <c r="F83" s="20">
        <v>5713802</v>
      </c>
      <c r="H83" s="19" t="s">
        <v>154</v>
      </c>
      <c r="S83" s="15"/>
      <c r="T83" s="15"/>
      <c r="U83" s="16"/>
      <c r="Y83" s="18"/>
    </row>
    <row r="84" spans="1:25" ht="12">
      <c r="A84" s="19" t="s">
        <v>228</v>
      </c>
      <c r="B84" s="13" t="s">
        <v>368</v>
      </c>
      <c r="C84" s="89" t="s">
        <v>18</v>
      </c>
      <c r="D84" t="s">
        <v>19</v>
      </c>
      <c r="E84" s="20">
        <v>421616</v>
      </c>
      <c r="F84" s="20">
        <v>5713794</v>
      </c>
      <c r="H84" s="19" t="s">
        <v>154</v>
      </c>
      <c r="S84" s="15"/>
      <c r="T84" s="15"/>
      <c r="U84" s="16"/>
      <c r="Y84" s="18"/>
    </row>
    <row r="85" spans="1:25" ht="12">
      <c r="A85" s="19" t="s">
        <v>244</v>
      </c>
      <c r="B85" s="13" t="s">
        <v>368</v>
      </c>
      <c r="C85" s="89" t="s">
        <v>18</v>
      </c>
      <c r="D85" t="s">
        <v>19</v>
      </c>
      <c r="E85" s="20">
        <v>419907</v>
      </c>
      <c r="F85" s="20">
        <v>5712917</v>
      </c>
      <c r="H85" s="19" t="s">
        <v>154</v>
      </c>
      <c r="Y85" s="18"/>
    </row>
    <row r="86" spans="1:25" ht="12">
      <c r="A86" s="19" t="s">
        <v>245</v>
      </c>
      <c r="B86" s="13" t="s">
        <v>368</v>
      </c>
      <c r="C86" s="89" t="s">
        <v>18</v>
      </c>
      <c r="D86" t="s">
        <v>19</v>
      </c>
      <c r="E86" s="20">
        <v>423175</v>
      </c>
      <c r="F86" s="20">
        <v>5704619</v>
      </c>
      <c r="H86" s="19" t="s">
        <v>154</v>
      </c>
      <c r="S86" s="15"/>
      <c r="T86" s="15"/>
      <c r="U86" s="16"/>
      <c r="Y86" s="18"/>
    </row>
    <row r="87" spans="1:25" ht="12">
      <c r="A87" s="19" t="s">
        <v>246</v>
      </c>
      <c r="B87" s="13" t="s">
        <v>368</v>
      </c>
      <c r="C87" s="89" t="s">
        <v>18</v>
      </c>
      <c r="D87" t="s">
        <v>19</v>
      </c>
      <c r="E87" s="20">
        <v>422590</v>
      </c>
      <c r="F87" s="20">
        <v>5712453</v>
      </c>
      <c r="H87" s="19" t="s">
        <v>154</v>
      </c>
      <c r="S87" s="15"/>
      <c r="T87" s="15"/>
      <c r="U87" s="16"/>
      <c r="Y87" s="18"/>
    </row>
    <row r="88" spans="1:25" ht="12">
      <c r="A88" s="19" t="s">
        <v>248</v>
      </c>
      <c r="B88" s="13" t="s">
        <v>368</v>
      </c>
      <c r="C88" s="89" t="s">
        <v>18</v>
      </c>
      <c r="D88" t="s">
        <v>19</v>
      </c>
      <c r="E88" s="20">
        <v>538520</v>
      </c>
      <c r="F88" s="20">
        <v>5655724</v>
      </c>
      <c r="H88" s="19" t="s">
        <v>154</v>
      </c>
      <c r="S88" s="15"/>
      <c r="T88" s="15"/>
      <c r="U88" s="16"/>
      <c r="Y88" s="18"/>
    </row>
    <row r="89" spans="1:21" ht="12">
      <c r="A89" s="19" t="s">
        <v>4</v>
      </c>
      <c r="B89" s="13" t="s">
        <v>368</v>
      </c>
      <c r="C89" s="89" t="s">
        <v>18</v>
      </c>
      <c r="D89" t="s">
        <v>19</v>
      </c>
      <c r="E89" s="20">
        <v>546392</v>
      </c>
      <c r="F89" s="20">
        <v>5661102</v>
      </c>
      <c r="H89" s="19" t="s">
        <v>154</v>
      </c>
      <c r="S89" s="15"/>
      <c r="T89" s="15"/>
      <c r="U89" s="16"/>
    </row>
    <row r="90" ht="12">
      <c r="A90" s="19"/>
    </row>
    <row r="91" ht="12">
      <c r="A91" s="4" t="s">
        <v>98</v>
      </c>
    </row>
    <row r="92" spans="1:25" ht="12">
      <c r="A92" s="13" t="s">
        <v>99</v>
      </c>
      <c r="B92" s="13" t="s">
        <v>128</v>
      </c>
      <c r="C92" s="89" t="s">
        <v>18</v>
      </c>
      <c r="D92" t="s">
        <v>19</v>
      </c>
      <c r="E92" s="13">
        <v>469583</v>
      </c>
      <c r="F92" s="13">
        <v>5842075</v>
      </c>
      <c r="G92" s="24" t="s">
        <v>100</v>
      </c>
      <c r="H92" s="13" t="s">
        <v>21</v>
      </c>
      <c r="S92" s="15"/>
      <c r="T92" s="15"/>
      <c r="U92" s="16"/>
      <c r="Y92" s="18"/>
    </row>
    <row r="93" spans="1:25" ht="12">
      <c r="A93" s="13" t="s">
        <v>81</v>
      </c>
      <c r="B93" s="13" t="s">
        <v>128</v>
      </c>
      <c r="C93" s="89" t="s">
        <v>18</v>
      </c>
      <c r="D93" t="s">
        <v>19</v>
      </c>
      <c r="E93" s="13">
        <v>472266</v>
      </c>
      <c r="F93" s="13">
        <v>5834917</v>
      </c>
      <c r="G93" s="24" t="s">
        <v>100</v>
      </c>
      <c r="H93" s="13" t="s">
        <v>21</v>
      </c>
      <c r="S93" s="15"/>
      <c r="T93" s="15"/>
      <c r="U93" s="16"/>
      <c r="Y93" s="18"/>
    </row>
    <row r="94" spans="1:25" ht="12">
      <c r="A94" s="13" t="s">
        <v>27</v>
      </c>
      <c r="B94" s="13" t="s">
        <v>128</v>
      </c>
      <c r="C94" s="89" t="s">
        <v>18</v>
      </c>
      <c r="D94" t="s">
        <v>19</v>
      </c>
      <c r="E94" s="13">
        <v>512786</v>
      </c>
      <c r="F94" s="13">
        <v>5647086</v>
      </c>
      <c r="G94" s="24" t="s">
        <v>107</v>
      </c>
      <c r="H94" s="13" t="s">
        <v>2</v>
      </c>
      <c r="S94" s="15"/>
      <c r="T94" s="15"/>
      <c r="U94" s="16"/>
      <c r="Y94" s="18"/>
    </row>
    <row r="95" spans="1:25" ht="12">
      <c r="A95" s="13" t="s">
        <v>102</v>
      </c>
      <c r="B95" s="13" t="s">
        <v>128</v>
      </c>
      <c r="C95" s="89" t="s">
        <v>18</v>
      </c>
      <c r="D95" t="s">
        <v>19</v>
      </c>
      <c r="E95" s="13">
        <v>471114</v>
      </c>
      <c r="F95" s="13">
        <v>5837205</v>
      </c>
      <c r="G95" s="24" t="s">
        <v>100</v>
      </c>
      <c r="H95" s="13" t="s">
        <v>21</v>
      </c>
      <c r="S95" s="15"/>
      <c r="T95" s="15"/>
      <c r="U95" s="16"/>
      <c r="Y95" s="18"/>
    </row>
    <row r="96" spans="1:25" ht="12">
      <c r="A96" s="13" t="s">
        <v>103</v>
      </c>
      <c r="B96" s="13" t="s">
        <v>128</v>
      </c>
      <c r="C96" s="89" t="s">
        <v>18</v>
      </c>
      <c r="D96" t="s">
        <v>19</v>
      </c>
      <c r="E96" s="13">
        <v>513059</v>
      </c>
      <c r="F96" s="13">
        <v>5647157</v>
      </c>
      <c r="G96" s="24" t="s">
        <v>107</v>
      </c>
      <c r="H96" s="13" t="s">
        <v>2</v>
      </c>
      <c r="S96" s="15"/>
      <c r="T96" s="15"/>
      <c r="U96" s="16"/>
      <c r="Y96" s="18"/>
    </row>
    <row r="97" spans="1:25" ht="12">
      <c r="A97" s="18" t="s">
        <v>67</v>
      </c>
      <c r="B97" s="13" t="s">
        <v>128</v>
      </c>
      <c r="C97" s="89" t="s">
        <v>18</v>
      </c>
      <c r="D97" t="s">
        <v>19</v>
      </c>
      <c r="E97" s="13">
        <v>512546</v>
      </c>
      <c r="F97" s="13">
        <v>5646987</v>
      </c>
      <c r="G97" s="24" t="s">
        <v>107</v>
      </c>
      <c r="H97" s="13" t="s">
        <v>129</v>
      </c>
      <c r="S97" s="15"/>
      <c r="T97" s="15"/>
      <c r="U97" s="16"/>
      <c r="X97" s="18"/>
      <c r="Y97" s="18"/>
    </row>
    <row r="98" spans="1:21" ht="12">
      <c r="A98" s="13" t="s">
        <v>300</v>
      </c>
      <c r="B98" s="13" t="s">
        <v>222</v>
      </c>
      <c r="C98" s="89" t="s">
        <v>18</v>
      </c>
      <c r="D98" t="s">
        <v>19</v>
      </c>
      <c r="E98" s="13">
        <v>469804</v>
      </c>
      <c r="F98" s="13">
        <v>5846639</v>
      </c>
      <c r="H98" s="13" t="s">
        <v>107</v>
      </c>
      <c r="S98" s="15"/>
      <c r="T98" s="15"/>
      <c r="U98" s="16"/>
    </row>
    <row r="99" spans="1:21" ht="12">
      <c r="A99" s="13" t="s">
        <v>108</v>
      </c>
      <c r="B99" s="13" t="s">
        <v>222</v>
      </c>
      <c r="C99" s="89" t="s">
        <v>18</v>
      </c>
      <c r="D99" t="s">
        <v>19</v>
      </c>
      <c r="E99" s="13">
        <v>469804</v>
      </c>
      <c r="F99" s="13">
        <v>5846639</v>
      </c>
      <c r="H99" s="13" t="s">
        <v>107</v>
      </c>
      <c r="S99" s="15"/>
      <c r="T99" s="15"/>
      <c r="U99" s="16"/>
    </row>
    <row r="100" spans="1:21" ht="12">
      <c r="A100" s="13" t="s">
        <v>214</v>
      </c>
      <c r="B100" s="13" t="s">
        <v>222</v>
      </c>
      <c r="C100" s="89" t="s">
        <v>18</v>
      </c>
      <c r="D100" t="s">
        <v>19</v>
      </c>
      <c r="E100" s="13">
        <v>469645</v>
      </c>
      <c r="F100" s="13">
        <v>5840808</v>
      </c>
      <c r="H100" s="13" t="s">
        <v>107</v>
      </c>
      <c r="S100" s="15"/>
      <c r="T100" s="15"/>
      <c r="U100" s="16"/>
    </row>
    <row r="101" spans="1:21" ht="12">
      <c r="A101" s="13" t="s">
        <v>170</v>
      </c>
      <c r="B101" s="13" t="s">
        <v>222</v>
      </c>
      <c r="C101" s="89" t="s">
        <v>18</v>
      </c>
      <c r="D101" t="s">
        <v>19</v>
      </c>
      <c r="E101" s="13">
        <v>469697</v>
      </c>
      <c r="F101" s="13">
        <v>5840299</v>
      </c>
      <c r="H101" s="13" t="s">
        <v>107</v>
      </c>
      <c r="S101" s="15"/>
      <c r="T101" s="15"/>
      <c r="U101" s="16"/>
    </row>
    <row r="102" spans="19:21" ht="12">
      <c r="S102" s="15"/>
      <c r="T102" s="15"/>
      <c r="U102" s="16"/>
    </row>
    <row r="103" spans="19:21" ht="12">
      <c r="S103" s="15"/>
      <c r="T103" s="15"/>
      <c r="U103" s="16"/>
    </row>
    <row r="104" spans="19:21" ht="12">
      <c r="S104" s="15"/>
      <c r="T104" s="15"/>
      <c r="U104" s="16"/>
    </row>
    <row r="106" spans="1:25" s="22" customFormat="1" ht="28.5" customHeight="1">
      <c r="A106" s="25" t="s">
        <v>136</v>
      </c>
      <c r="B106" s="26" t="s">
        <v>44</v>
      </c>
      <c r="C106" s="26"/>
      <c r="D106" s="26"/>
      <c r="E106" s="25" t="s">
        <v>131</v>
      </c>
      <c r="F106" s="25" t="s">
        <v>132</v>
      </c>
      <c r="G106" s="25" t="s">
        <v>174</v>
      </c>
      <c r="H106" s="25" t="s">
        <v>175</v>
      </c>
      <c r="S106" s="27"/>
      <c r="T106" s="27"/>
      <c r="U106" s="28"/>
      <c r="V106" s="25"/>
      <c r="X106" s="34"/>
      <c r="Y106" s="25"/>
    </row>
    <row r="107" ht="12">
      <c r="A107" s="4" t="s">
        <v>285</v>
      </c>
    </row>
    <row r="108" spans="1:21" ht="12">
      <c r="A108" s="13" t="s">
        <v>338</v>
      </c>
      <c r="B108" s="13" t="s">
        <v>222</v>
      </c>
      <c r="C108" s="89" t="s">
        <v>18</v>
      </c>
      <c r="D108" t="s">
        <v>19</v>
      </c>
      <c r="E108" s="13">
        <v>479946</v>
      </c>
      <c r="F108" s="13">
        <v>5720135</v>
      </c>
      <c r="H108" s="13" t="s">
        <v>339</v>
      </c>
      <c r="S108" s="15"/>
      <c r="T108" s="15"/>
      <c r="U108" s="16"/>
    </row>
    <row r="109" spans="1:21" ht="12">
      <c r="A109" s="13" t="s">
        <v>341</v>
      </c>
      <c r="B109" s="13" t="s">
        <v>222</v>
      </c>
      <c r="C109" s="89" t="s">
        <v>18</v>
      </c>
      <c r="D109" t="s">
        <v>19</v>
      </c>
      <c r="E109" s="13">
        <v>480242</v>
      </c>
      <c r="F109" s="13">
        <v>5714122</v>
      </c>
      <c r="H109" s="13" t="s">
        <v>339</v>
      </c>
      <c r="S109" s="15"/>
      <c r="T109" s="15"/>
      <c r="U109" s="16"/>
    </row>
    <row r="110" spans="1:8" ht="12">
      <c r="A110" s="13" t="s">
        <v>149</v>
      </c>
      <c r="B110" s="13" t="s">
        <v>222</v>
      </c>
      <c r="C110" s="89" t="s">
        <v>18</v>
      </c>
      <c r="D110" t="s">
        <v>19</v>
      </c>
      <c r="E110" s="13">
        <v>479075</v>
      </c>
      <c r="F110" s="13">
        <v>5712907</v>
      </c>
      <c r="H110" s="13" t="s">
        <v>339</v>
      </c>
    </row>
    <row r="111" spans="1:21" ht="12">
      <c r="A111" s="13" t="s">
        <v>286</v>
      </c>
      <c r="B111" s="13" t="s">
        <v>222</v>
      </c>
      <c r="C111" s="89" t="s">
        <v>18</v>
      </c>
      <c r="D111" t="s">
        <v>19</v>
      </c>
      <c r="E111" s="13">
        <v>476322</v>
      </c>
      <c r="F111" s="13">
        <v>5703371</v>
      </c>
      <c r="H111" s="13" t="s">
        <v>339</v>
      </c>
      <c r="S111" s="15"/>
      <c r="T111" s="15"/>
      <c r="U111" s="16"/>
    </row>
    <row r="112" spans="1:21" ht="12">
      <c r="A112" s="13" t="s">
        <v>200</v>
      </c>
      <c r="B112" s="13" t="s">
        <v>222</v>
      </c>
      <c r="C112" s="89" t="s">
        <v>18</v>
      </c>
      <c r="D112" t="s">
        <v>19</v>
      </c>
      <c r="E112" s="13">
        <v>476322</v>
      </c>
      <c r="F112" s="13">
        <v>5703371</v>
      </c>
      <c r="H112" s="13" t="s">
        <v>339</v>
      </c>
      <c r="S112" s="15"/>
      <c r="T112" s="15"/>
      <c r="U112" s="16"/>
    </row>
    <row r="113" spans="1:21" ht="12">
      <c r="A113" s="13" t="s">
        <v>236</v>
      </c>
      <c r="B113" s="13" t="s">
        <v>222</v>
      </c>
      <c r="C113" s="89" t="s">
        <v>18</v>
      </c>
      <c r="D113" t="s">
        <v>19</v>
      </c>
      <c r="E113" s="13">
        <v>476322</v>
      </c>
      <c r="F113" s="13">
        <v>5703371</v>
      </c>
      <c r="H113" s="13" t="s">
        <v>339</v>
      </c>
      <c r="S113" s="15"/>
      <c r="T113" s="15"/>
      <c r="U113" s="16"/>
    </row>
    <row r="114" spans="1:8" ht="12">
      <c r="A114" s="13" t="s">
        <v>127</v>
      </c>
      <c r="B114" s="13" t="s">
        <v>222</v>
      </c>
      <c r="C114" s="89" t="s">
        <v>18</v>
      </c>
      <c r="D114" t="s">
        <v>19</v>
      </c>
      <c r="E114" s="13">
        <v>437514</v>
      </c>
      <c r="F114" s="13">
        <v>5716565</v>
      </c>
      <c r="H114" s="13" t="s">
        <v>339</v>
      </c>
    </row>
    <row r="115" spans="1:21" ht="12">
      <c r="A115" s="13" t="s">
        <v>343</v>
      </c>
      <c r="B115" s="13" t="s">
        <v>222</v>
      </c>
      <c r="C115" s="89" t="s">
        <v>18</v>
      </c>
      <c r="D115" t="s">
        <v>19</v>
      </c>
      <c r="E115" s="13">
        <v>434914</v>
      </c>
      <c r="F115" s="13">
        <v>5718296</v>
      </c>
      <c r="H115" s="13" t="s">
        <v>339</v>
      </c>
      <c r="S115" s="15"/>
      <c r="T115" s="15"/>
      <c r="U115" s="16"/>
    </row>
    <row r="116" spans="1:25" ht="12">
      <c r="A116" s="13" t="s">
        <v>23</v>
      </c>
      <c r="B116" s="13" t="s">
        <v>128</v>
      </c>
      <c r="C116" s="89" t="s">
        <v>18</v>
      </c>
      <c r="D116" t="s">
        <v>19</v>
      </c>
      <c r="E116" s="13">
        <v>481831</v>
      </c>
      <c r="F116" s="13">
        <v>5701760</v>
      </c>
      <c r="H116" s="13" t="s">
        <v>339</v>
      </c>
      <c r="Y116" s="18"/>
    </row>
    <row r="118" ht="12">
      <c r="A118" s="3" t="s">
        <v>134</v>
      </c>
    </row>
    <row r="119" ht="12">
      <c r="A119" s="4" t="s">
        <v>365</v>
      </c>
    </row>
    <row r="120" spans="1:21" ht="12.75" thickBot="1">
      <c r="A120" s="13" t="s">
        <v>118</v>
      </c>
      <c r="B120" s="13" t="s">
        <v>222</v>
      </c>
      <c r="C120" s="89" t="s">
        <v>18</v>
      </c>
      <c r="D120" t="s">
        <v>19</v>
      </c>
      <c r="E120" s="13">
        <v>439844</v>
      </c>
      <c r="F120" s="13">
        <v>5703669</v>
      </c>
      <c r="H120" s="13" t="s">
        <v>121</v>
      </c>
      <c r="S120" s="15"/>
      <c r="T120" s="15"/>
      <c r="U120" s="16"/>
    </row>
    <row r="121" spans="1:25" ht="12">
      <c r="A121" s="13" t="s">
        <v>113</v>
      </c>
      <c r="B121" s="13" t="s">
        <v>128</v>
      </c>
      <c r="C121" s="89" t="s">
        <v>18</v>
      </c>
      <c r="D121" t="s">
        <v>19</v>
      </c>
      <c r="E121" s="13">
        <v>408342</v>
      </c>
      <c r="F121" s="13">
        <v>5716789</v>
      </c>
      <c r="G121" s="24" t="s">
        <v>121</v>
      </c>
      <c r="S121" s="15"/>
      <c r="T121" s="15"/>
      <c r="U121" s="16"/>
      <c r="Y121" s="21"/>
    </row>
    <row r="122" spans="1:25" ht="12">
      <c r="A122" s="13" t="s">
        <v>114</v>
      </c>
      <c r="B122" s="13" t="s">
        <v>128</v>
      </c>
      <c r="C122" s="89" t="s">
        <v>18</v>
      </c>
      <c r="D122" t="s">
        <v>19</v>
      </c>
      <c r="E122" s="13">
        <v>407827</v>
      </c>
      <c r="F122" s="13">
        <v>5717584</v>
      </c>
      <c r="G122" s="24" t="s">
        <v>121</v>
      </c>
      <c r="H122" s="13" t="s">
        <v>115</v>
      </c>
      <c r="S122" s="15"/>
      <c r="T122" s="15"/>
      <c r="U122" s="16"/>
      <c r="Y122" s="18"/>
    </row>
    <row r="123" spans="1:25" ht="12">
      <c r="A123" s="13" t="s">
        <v>181</v>
      </c>
      <c r="B123" s="13" t="s">
        <v>128</v>
      </c>
      <c r="C123" s="89" t="s">
        <v>18</v>
      </c>
      <c r="D123" t="s">
        <v>19</v>
      </c>
      <c r="E123" s="13">
        <v>408028</v>
      </c>
      <c r="F123" s="13">
        <v>5716806</v>
      </c>
      <c r="G123" s="24" t="s">
        <v>121</v>
      </c>
      <c r="S123" s="15"/>
      <c r="T123" s="15"/>
      <c r="U123" s="16"/>
      <c r="Y123" s="18"/>
    </row>
    <row r="124" spans="1:25" ht="12">
      <c r="A124" s="13" t="s">
        <v>77</v>
      </c>
      <c r="B124" s="13" t="s">
        <v>128</v>
      </c>
      <c r="C124" s="89" t="s">
        <v>18</v>
      </c>
      <c r="D124" t="s">
        <v>19</v>
      </c>
      <c r="E124" s="13">
        <v>408047</v>
      </c>
      <c r="F124" s="13">
        <v>5713778</v>
      </c>
      <c r="G124" s="24" t="s">
        <v>121</v>
      </c>
      <c r="S124" s="15"/>
      <c r="T124" s="15"/>
      <c r="U124" s="16"/>
      <c r="Y124" s="18"/>
    </row>
    <row r="125" spans="1:25" ht="12">
      <c r="A125" s="13" t="s">
        <v>79</v>
      </c>
      <c r="B125" s="13" t="s">
        <v>128</v>
      </c>
      <c r="C125" s="89" t="s">
        <v>18</v>
      </c>
      <c r="D125" t="s">
        <v>19</v>
      </c>
      <c r="E125" s="13">
        <v>408016</v>
      </c>
      <c r="F125" s="13">
        <v>5712446</v>
      </c>
      <c r="G125" s="24" t="s">
        <v>121</v>
      </c>
      <c r="S125" s="15"/>
      <c r="T125" s="15"/>
      <c r="U125" s="16"/>
      <c r="Y125" s="18"/>
    </row>
    <row r="126" spans="1:25" ht="12">
      <c r="A126" s="13" t="s">
        <v>104</v>
      </c>
      <c r="B126" s="13" t="s">
        <v>128</v>
      </c>
      <c r="C126" s="89" t="s">
        <v>18</v>
      </c>
      <c r="D126" t="s">
        <v>19</v>
      </c>
      <c r="E126" s="13">
        <v>408324</v>
      </c>
      <c r="F126" s="13">
        <v>5716807</v>
      </c>
      <c r="G126" s="24" t="s">
        <v>121</v>
      </c>
      <c r="H126" s="13" t="s">
        <v>105</v>
      </c>
      <c r="S126" s="15"/>
      <c r="T126" s="15"/>
      <c r="U126" s="16"/>
      <c r="Y126" s="18"/>
    </row>
    <row r="127" spans="19:25" ht="12">
      <c r="S127" s="15"/>
      <c r="T127" s="15"/>
      <c r="U127" s="16"/>
      <c r="Y127" s="18"/>
    </row>
    <row r="128" spans="19:25" ht="12">
      <c r="S128" s="15"/>
      <c r="T128" s="15"/>
      <c r="U128" s="16"/>
      <c r="Y128" s="18"/>
    </row>
    <row r="129" spans="19:25" ht="12">
      <c r="S129" s="15"/>
      <c r="T129" s="15"/>
      <c r="U129" s="16"/>
      <c r="Y129" s="18"/>
    </row>
    <row r="130" spans="19:25" ht="12">
      <c r="S130" s="15"/>
      <c r="T130" s="15"/>
      <c r="U130" s="16"/>
      <c r="Y130" s="18"/>
    </row>
    <row r="131" spans="19:25" ht="12">
      <c r="S131" s="15"/>
      <c r="T131" s="15"/>
      <c r="U131" s="16"/>
      <c r="Y131" s="18"/>
    </row>
    <row r="132" spans="19:25" ht="12">
      <c r="S132" s="15"/>
      <c r="T132" s="15"/>
      <c r="U132" s="16"/>
      <c r="Y132" s="18"/>
    </row>
    <row r="133" spans="19:25" ht="12">
      <c r="S133" s="15"/>
      <c r="T133" s="15"/>
      <c r="U133" s="16"/>
      <c r="Y133" s="18"/>
    </row>
    <row r="134" spans="19:25" ht="12">
      <c r="S134" s="15"/>
      <c r="T134" s="15"/>
      <c r="U134" s="16"/>
      <c r="Y134" s="18"/>
    </row>
    <row r="135" spans="19:25" ht="12">
      <c r="S135" s="15"/>
      <c r="T135" s="15"/>
      <c r="U135" s="16"/>
      <c r="Y135" s="18"/>
    </row>
    <row r="136" spans="19:25" ht="12">
      <c r="S136" s="15"/>
      <c r="T136" s="15"/>
      <c r="U136" s="16"/>
      <c r="Y136" s="18"/>
    </row>
    <row r="137" spans="19:25" ht="12">
      <c r="S137" s="15"/>
      <c r="T137" s="15"/>
      <c r="U137" s="16"/>
      <c r="Y137" s="18"/>
    </row>
    <row r="138" spans="19:25" ht="12">
      <c r="S138" s="15"/>
      <c r="T138" s="15"/>
      <c r="U138" s="16"/>
      <c r="Y138" s="18"/>
    </row>
    <row r="139" spans="19:25" ht="12">
      <c r="S139" s="15"/>
      <c r="T139" s="15"/>
      <c r="U139" s="16"/>
      <c r="Y139" s="18"/>
    </row>
    <row r="140" spans="1:25" s="22" customFormat="1" ht="28.5" customHeight="1">
      <c r="A140" s="25" t="s">
        <v>136</v>
      </c>
      <c r="B140" s="26" t="s">
        <v>44</v>
      </c>
      <c r="C140" s="26"/>
      <c r="D140" s="26"/>
      <c r="E140" s="25" t="s">
        <v>131</v>
      </c>
      <c r="F140" s="25" t="s">
        <v>132</v>
      </c>
      <c r="G140" s="25" t="s">
        <v>174</v>
      </c>
      <c r="H140" s="25" t="s">
        <v>175</v>
      </c>
      <c r="S140" s="27"/>
      <c r="T140" s="27"/>
      <c r="U140" s="28"/>
      <c r="V140" s="25"/>
      <c r="X140" s="34"/>
      <c r="Y140" s="25"/>
    </row>
    <row r="141" ht="12">
      <c r="A141" s="3" t="s">
        <v>152</v>
      </c>
    </row>
    <row r="142" ht="12">
      <c r="A142" s="4" t="s">
        <v>201</v>
      </c>
    </row>
    <row r="143" spans="1:25" ht="12">
      <c r="A143" s="13" t="s">
        <v>106</v>
      </c>
      <c r="B143" s="13" t="s">
        <v>348</v>
      </c>
      <c r="C143" s="89" t="s">
        <v>18</v>
      </c>
      <c r="D143" t="s">
        <v>19</v>
      </c>
      <c r="E143" s="13">
        <v>303549</v>
      </c>
      <c r="F143" s="13">
        <v>5910449</v>
      </c>
      <c r="G143" s="24" t="s">
        <v>119</v>
      </c>
      <c r="H143" s="13" t="s">
        <v>191</v>
      </c>
      <c r="S143" s="15"/>
      <c r="T143" s="15"/>
      <c r="U143" s="16"/>
      <c r="Y143" s="18"/>
    </row>
    <row r="144" spans="1:25" ht="12">
      <c r="A144" s="13" t="s">
        <v>190</v>
      </c>
      <c r="B144" s="13" t="s">
        <v>348</v>
      </c>
      <c r="C144" s="89" t="s">
        <v>18</v>
      </c>
      <c r="D144" t="s">
        <v>19</v>
      </c>
      <c r="E144" s="13">
        <v>306324</v>
      </c>
      <c r="F144" s="13">
        <v>5910001</v>
      </c>
      <c r="G144" s="24" t="s">
        <v>119</v>
      </c>
      <c r="H144" s="13" t="s">
        <v>191</v>
      </c>
      <c r="S144" s="15"/>
      <c r="T144" s="15"/>
      <c r="U144" s="16"/>
      <c r="Y144" s="18"/>
    </row>
    <row r="145" spans="1:21" ht="12">
      <c r="A145" s="13" t="s">
        <v>251</v>
      </c>
      <c r="B145" s="13" t="s">
        <v>222</v>
      </c>
      <c r="C145" s="89" t="s">
        <v>18</v>
      </c>
      <c r="D145" t="s">
        <v>19</v>
      </c>
      <c r="E145" s="13">
        <v>436301</v>
      </c>
      <c r="F145" s="13">
        <v>5876324</v>
      </c>
      <c r="H145" s="13" t="s">
        <v>119</v>
      </c>
      <c r="S145" s="15"/>
      <c r="T145" s="15"/>
      <c r="U145" s="16"/>
    </row>
    <row r="146" spans="1:21" ht="12">
      <c r="A146" s="13" t="s">
        <v>229</v>
      </c>
      <c r="B146" s="13" t="s">
        <v>222</v>
      </c>
      <c r="C146" s="89" t="s">
        <v>18</v>
      </c>
      <c r="D146" t="s">
        <v>19</v>
      </c>
      <c r="E146" s="13">
        <v>436301</v>
      </c>
      <c r="F146" s="13">
        <v>5876324</v>
      </c>
      <c r="H146" s="13" t="s">
        <v>119</v>
      </c>
      <c r="S146" s="15"/>
      <c r="T146" s="15"/>
      <c r="U146" s="16"/>
    </row>
    <row r="147" spans="1:21" ht="12">
      <c r="A147" s="13" t="s">
        <v>231</v>
      </c>
      <c r="B147" s="13" t="s">
        <v>222</v>
      </c>
      <c r="C147" s="89" t="s">
        <v>18</v>
      </c>
      <c r="D147" t="s">
        <v>19</v>
      </c>
      <c r="E147" s="13">
        <v>436301</v>
      </c>
      <c r="F147" s="13">
        <v>5876324</v>
      </c>
      <c r="H147" s="13" t="s">
        <v>119</v>
      </c>
      <c r="S147" s="15"/>
      <c r="T147" s="15"/>
      <c r="U147" s="16"/>
    </row>
    <row r="148" spans="1:21" ht="12">
      <c r="A148" s="13" t="s">
        <v>232</v>
      </c>
      <c r="B148" s="13" t="s">
        <v>222</v>
      </c>
      <c r="C148" s="89" t="s">
        <v>18</v>
      </c>
      <c r="D148" t="s">
        <v>19</v>
      </c>
      <c r="E148" s="13">
        <v>436301</v>
      </c>
      <c r="F148" s="13">
        <v>5876324</v>
      </c>
      <c r="H148" s="13" t="s">
        <v>119</v>
      </c>
      <c r="S148" s="15"/>
      <c r="T148" s="15"/>
      <c r="U148" s="16"/>
    </row>
    <row r="149" spans="1:21" ht="12">
      <c r="A149" s="13" t="s">
        <v>350</v>
      </c>
      <c r="B149" s="13" t="s">
        <v>222</v>
      </c>
      <c r="C149" s="89" t="s">
        <v>18</v>
      </c>
      <c r="D149" t="s">
        <v>19</v>
      </c>
      <c r="E149" s="13">
        <v>437561</v>
      </c>
      <c r="F149" s="13">
        <v>5884480</v>
      </c>
      <c r="H149" s="13" t="s">
        <v>119</v>
      </c>
      <c r="S149" s="15"/>
      <c r="T149" s="15"/>
      <c r="U149" s="16"/>
    </row>
    <row r="150" spans="1:8" ht="12">
      <c r="A150" s="13" t="s">
        <v>351</v>
      </c>
      <c r="B150" s="13" t="s">
        <v>222</v>
      </c>
      <c r="C150" s="89" t="s">
        <v>18</v>
      </c>
      <c r="D150" t="s">
        <v>19</v>
      </c>
      <c r="E150" s="13">
        <v>436982</v>
      </c>
      <c r="F150" s="13">
        <v>5886326</v>
      </c>
      <c r="H150" s="13" t="s">
        <v>119</v>
      </c>
    </row>
    <row r="151" spans="1:21" ht="12">
      <c r="A151" s="13" t="s">
        <v>352</v>
      </c>
      <c r="B151" s="13" t="s">
        <v>222</v>
      </c>
      <c r="C151" s="89" t="s">
        <v>18</v>
      </c>
      <c r="D151" t="s">
        <v>19</v>
      </c>
      <c r="E151" s="13">
        <v>436982</v>
      </c>
      <c r="F151" s="13">
        <v>5886326</v>
      </c>
      <c r="H151" s="13" t="s">
        <v>119</v>
      </c>
      <c r="S151" s="15"/>
      <c r="T151" s="15"/>
      <c r="U151" s="16"/>
    </row>
    <row r="152" spans="1:21" ht="12">
      <c r="A152" s="13" t="s">
        <v>165</v>
      </c>
      <c r="B152" s="13" t="s">
        <v>222</v>
      </c>
      <c r="C152" s="89" t="s">
        <v>18</v>
      </c>
      <c r="D152" t="s">
        <v>19</v>
      </c>
      <c r="E152" s="13">
        <v>436982</v>
      </c>
      <c r="F152" s="13">
        <v>5886326</v>
      </c>
      <c r="H152" s="13" t="s">
        <v>119</v>
      </c>
      <c r="S152" s="15"/>
      <c r="T152" s="15"/>
      <c r="U152" s="16"/>
    </row>
    <row r="154" ht="12">
      <c r="A154" s="3" t="s">
        <v>249</v>
      </c>
    </row>
    <row r="155" ht="12">
      <c r="A155" s="4" t="s">
        <v>31</v>
      </c>
    </row>
    <row r="156" spans="1:21" ht="12">
      <c r="A156" s="13" t="s">
        <v>122</v>
      </c>
      <c r="B156" s="13" t="s">
        <v>222</v>
      </c>
      <c r="C156" s="89" t="s">
        <v>18</v>
      </c>
      <c r="D156" t="s">
        <v>19</v>
      </c>
      <c r="E156" s="13">
        <v>422441</v>
      </c>
      <c r="F156" s="13">
        <v>5693798</v>
      </c>
      <c r="H156" s="13" t="s">
        <v>124</v>
      </c>
      <c r="S156" s="15"/>
      <c r="T156" s="15"/>
      <c r="U156" s="16"/>
    </row>
    <row r="157" spans="1:21" ht="12">
      <c r="A157" s="13" t="s">
        <v>71</v>
      </c>
      <c r="B157" s="13" t="s">
        <v>222</v>
      </c>
      <c r="C157" s="89" t="s">
        <v>18</v>
      </c>
      <c r="D157" t="s">
        <v>19</v>
      </c>
      <c r="E157" s="13">
        <v>422441</v>
      </c>
      <c r="F157" s="13">
        <v>5693798</v>
      </c>
      <c r="H157" s="13" t="s">
        <v>124</v>
      </c>
      <c r="S157" s="15"/>
      <c r="T157" s="15"/>
      <c r="U157" s="16"/>
    </row>
    <row r="158" spans="1:21" ht="12">
      <c r="A158" s="13" t="s">
        <v>117</v>
      </c>
      <c r="B158" s="13" t="s">
        <v>222</v>
      </c>
      <c r="C158" s="89" t="s">
        <v>18</v>
      </c>
      <c r="D158" t="s">
        <v>19</v>
      </c>
      <c r="E158" s="13">
        <v>429475</v>
      </c>
      <c r="F158" s="13">
        <v>5698474</v>
      </c>
      <c r="H158" s="13" t="s">
        <v>124</v>
      </c>
      <c r="S158" s="15"/>
      <c r="T158" s="15"/>
      <c r="U158" s="16"/>
    </row>
    <row r="159" spans="1:21" ht="12">
      <c r="A159" s="13" t="s">
        <v>203</v>
      </c>
      <c r="B159" s="13" t="s">
        <v>222</v>
      </c>
      <c r="C159" s="89" t="s">
        <v>18</v>
      </c>
      <c r="D159" t="s">
        <v>19</v>
      </c>
      <c r="E159" s="13">
        <v>404623</v>
      </c>
      <c r="F159" s="13">
        <v>5716072</v>
      </c>
      <c r="H159" s="13" t="s">
        <v>124</v>
      </c>
      <c r="S159" s="15"/>
      <c r="T159" s="15"/>
      <c r="U159" s="16"/>
    </row>
    <row r="160" spans="1:21" ht="12">
      <c r="A160" s="13" t="s">
        <v>63</v>
      </c>
      <c r="B160" s="13" t="s">
        <v>222</v>
      </c>
      <c r="C160" s="89" t="s">
        <v>18</v>
      </c>
      <c r="D160" t="s">
        <v>19</v>
      </c>
      <c r="E160" s="13">
        <v>404460</v>
      </c>
      <c r="F160" s="13">
        <v>5715489</v>
      </c>
      <c r="H160" s="13" t="s">
        <v>124</v>
      </c>
      <c r="S160" s="15"/>
      <c r="T160" s="15"/>
      <c r="U160" s="16"/>
    </row>
    <row r="161" spans="1:21" ht="12">
      <c r="A161" s="13" t="s">
        <v>142</v>
      </c>
      <c r="B161" s="13" t="s">
        <v>222</v>
      </c>
      <c r="C161" s="89" t="s">
        <v>18</v>
      </c>
      <c r="D161" t="s">
        <v>19</v>
      </c>
      <c r="E161" s="13">
        <v>403691</v>
      </c>
      <c r="F161" s="13">
        <v>5710540</v>
      </c>
      <c r="H161" s="13" t="s">
        <v>124</v>
      </c>
      <c r="S161" s="15"/>
      <c r="T161" s="15"/>
      <c r="U161" s="16"/>
    </row>
    <row r="162" spans="1:21" ht="12">
      <c r="A162" s="13" t="s">
        <v>68</v>
      </c>
      <c r="B162" s="13" t="s">
        <v>222</v>
      </c>
      <c r="C162" s="89" t="s">
        <v>18</v>
      </c>
      <c r="D162" t="s">
        <v>19</v>
      </c>
      <c r="E162" s="13">
        <v>403798</v>
      </c>
      <c r="F162" s="13">
        <v>5709473</v>
      </c>
      <c r="H162" s="13" t="s">
        <v>124</v>
      </c>
      <c r="S162" s="15"/>
      <c r="T162" s="15"/>
      <c r="U162" s="16"/>
    </row>
    <row r="163" spans="1:21" ht="12">
      <c r="A163" s="13" t="s">
        <v>84</v>
      </c>
      <c r="B163" s="13" t="s">
        <v>222</v>
      </c>
      <c r="C163" s="89" t="s">
        <v>18</v>
      </c>
      <c r="D163" t="s">
        <v>19</v>
      </c>
      <c r="E163" s="13">
        <v>404005</v>
      </c>
      <c r="F163" s="13">
        <v>5708574</v>
      </c>
      <c r="H163" s="13" t="s">
        <v>124</v>
      </c>
      <c r="S163" s="15"/>
      <c r="T163" s="15"/>
      <c r="U163" s="16"/>
    </row>
    <row r="164" spans="1:8" ht="12">
      <c r="A164" s="13" t="s">
        <v>86</v>
      </c>
      <c r="B164" s="13" t="s">
        <v>222</v>
      </c>
      <c r="C164" s="89" t="s">
        <v>18</v>
      </c>
      <c r="D164" t="s">
        <v>19</v>
      </c>
      <c r="E164" s="13">
        <v>403632</v>
      </c>
      <c r="F164" s="13">
        <v>5722782</v>
      </c>
      <c r="H164" s="13" t="s">
        <v>124</v>
      </c>
    </row>
    <row r="165" spans="1:21" ht="12">
      <c r="A165" s="19" t="s">
        <v>247</v>
      </c>
      <c r="B165" s="13" t="s">
        <v>368</v>
      </c>
      <c r="C165" s="89" t="s">
        <v>18</v>
      </c>
      <c r="D165" t="s">
        <v>19</v>
      </c>
      <c r="E165" s="20">
        <v>419527</v>
      </c>
      <c r="F165" s="20">
        <v>5713094</v>
      </c>
      <c r="H165" s="19" t="s">
        <v>5</v>
      </c>
      <c r="S165" s="15"/>
      <c r="T165" s="15"/>
      <c r="U165" s="16"/>
    </row>
    <row r="166" spans="1:21" ht="12">
      <c r="A166" s="19" t="s">
        <v>92</v>
      </c>
      <c r="B166" s="13" t="s">
        <v>128</v>
      </c>
      <c r="C166" s="89" t="s">
        <v>18</v>
      </c>
      <c r="D166" t="s">
        <v>19</v>
      </c>
      <c r="E166" s="20">
        <v>412125</v>
      </c>
      <c r="F166" s="20">
        <v>5703325</v>
      </c>
      <c r="H166" s="19" t="s">
        <v>5</v>
      </c>
      <c r="S166" s="15"/>
      <c r="T166" s="15"/>
      <c r="U166" s="16"/>
    </row>
    <row r="167" spans="1:21" ht="12">
      <c r="A167" s="19"/>
      <c r="E167" s="20"/>
      <c r="F167" s="20"/>
      <c r="H167" s="19"/>
      <c r="S167" s="15"/>
      <c r="T167" s="15"/>
      <c r="U167" s="16"/>
    </row>
    <row r="168" spans="1:8" ht="12">
      <c r="A168" s="19"/>
      <c r="E168" s="20"/>
      <c r="F168" s="20"/>
      <c r="H168" s="19"/>
    </row>
    <row r="169" spans="1:21" ht="12">
      <c r="A169" s="19"/>
      <c r="E169" s="20"/>
      <c r="F169" s="20"/>
      <c r="H169" s="19"/>
      <c r="S169" s="15"/>
      <c r="T169" s="15"/>
      <c r="U169" s="16"/>
    </row>
    <row r="170" spans="1:21" ht="12">
      <c r="A170" s="19"/>
      <c r="E170" s="20"/>
      <c r="F170" s="20"/>
      <c r="H170" s="19"/>
      <c r="S170" s="15"/>
      <c r="T170" s="15"/>
      <c r="U170" s="16"/>
    </row>
    <row r="171" spans="1:21" ht="12">
      <c r="A171" s="19"/>
      <c r="E171" s="20"/>
      <c r="F171" s="20"/>
      <c r="H171" s="19"/>
      <c r="S171" s="15"/>
      <c r="T171" s="15"/>
      <c r="U171" s="16"/>
    </row>
    <row r="172" spans="1:21" ht="12">
      <c r="A172" s="19"/>
      <c r="E172" s="20"/>
      <c r="F172" s="20"/>
      <c r="H172" s="19"/>
      <c r="S172" s="15"/>
      <c r="T172" s="15"/>
      <c r="U172" s="16"/>
    </row>
    <row r="173" spans="1:21" ht="12">
      <c r="A173" s="19"/>
      <c r="E173" s="20"/>
      <c r="F173" s="20"/>
      <c r="H173" s="19"/>
      <c r="S173" s="15"/>
      <c r="T173" s="15"/>
      <c r="U173" s="16"/>
    </row>
    <row r="174" spans="1:21" ht="12">
      <c r="A174" s="19"/>
      <c r="E174" s="20"/>
      <c r="F174" s="20"/>
      <c r="H174" s="19"/>
      <c r="S174" s="15"/>
      <c r="T174" s="15"/>
      <c r="U174" s="16"/>
    </row>
    <row r="175" spans="1:8" ht="12">
      <c r="A175" s="19"/>
      <c r="E175" s="20"/>
      <c r="F175" s="20"/>
      <c r="H175" s="19"/>
    </row>
    <row r="176" spans="1:25" s="22" customFormat="1" ht="28.5" customHeight="1">
      <c r="A176" s="25" t="s">
        <v>136</v>
      </c>
      <c r="B176" s="26" t="s">
        <v>44</v>
      </c>
      <c r="C176" s="26"/>
      <c r="D176" s="26"/>
      <c r="E176" s="25" t="s">
        <v>131</v>
      </c>
      <c r="F176" s="25" t="s">
        <v>132</v>
      </c>
      <c r="G176" s="25" t="s">
        <v>174</v>
      </c>
      <c r="H176" s="25" t="s">
        <v>175</v>
      </c>
      <c r="S176" s="27"/>
      <c r="T176" s="27"/>
      <c r="U176" s="28"/>
      <c r="V176" s="25"/>
      <c r="X176" s="34"/>
      <c r="Y176" s="25"/>
    </row>
    <row r="177" ht="12">
      <c r="A177" s="3" t="s">
        <v>189</v>
      </c>
    </row>
    <row r="178" ht="12">
      <c r="A178" s="4" t="s">
        <v>202</v>
      </c>
    </row>
    <row r="179" spans="1:21" ht="12">
      <c r="A179" s="13" t="s">
        <v>87</v>
      </c>
      <c r="B179" s="13" t="s">
        <v>222</v>
      </c>
      <c r="C179" s="89" t="s">
        <v>18</v>
      </c>
      <c r="D179" t="s">
        <v>19</v>
      </c>
      <c r="E179" s="13">
        <v>392161</v>
      </c>
      <c r="F179" s="13">
        <v>5745970</v>
      </c>
      <c r="H179" s="13" t="s">
        <v>255</v>
      </c>
      <c r="S179" s="15"/>
      <c r="T179" s="15"/>
      <c r="U179" s="16"/>
    </row>
    <row r="180" spans="1:21" ht="12">
      <c r="A180" s="13" t="s">
        <v>89</v>
      </c>
      <c r="B180" s="13" t="s">
        <v>222</v>
      </c>
      <c r="C180" s="89" t="s">
        <v>18</v>
      </c>
      <c r="D180" t="s">
        <v>19</v>
      </c>
      <c r="E180" s="13">
        <v>385203</v>
      </c>
      <c r="F180" s="13">
        <v>5754416</v>
      </c>
      <c r="H180" s="13" t="s">
        <v>255</v>
      </c>
      <c r="S180" s="15"/>
      <c r="T180" s="15"/>
      <c r="U180" s="16"/>
    </row>
    <row r="181" spans="1:21" ht="12">
      <c r="A181" s="13" t="s">
        <v>345</v>
      </c>
      <c r="B181" s="13" t="s">
        <v>222</v>
      </c>
      <c r="C181" s="89" t="s">
        <v>18</v>
      </c>
      <c r="D181" t="s">
        <v>19</v>
      </c>
      <c r="E181" s="13">
        <v>382188</v>
      </c>
      <c r="F181" s="13">
        <v>5757466</v>
      </c>
      <c r="H181" s="13" t="s">
        <v>255</v>
      </c>
      <c r="S181" s="15"/>
      <c r="T181" s="15"/>
      <c r="U181" s="16"/>
    </row>
    <row r="182" spans="1:21" ht="12">
      <c r="A182" s="13" t="s">
        <v>287</v>
      </c>
      <c r="B182" s="13" t="s">
        <v>222</v>
      </c>
      <c r="C182" s="89" t="s">
        <v>18</v>
      </c>
      <c r="D182" t="s">
        <v>19</v>
      </c>
      <c r="E182" s="13">
        <v>378991</v>
      </c>
      <c r="F182" s="13">
        <v>5754515</v>
      </c>
      <c r="H182" s="13" t="s">
        <v>255</v>
      </c>
      <c r="S182" s="15"/>
      <c r="T182" s="15"/>
      <c r="U182" s="16"/>
    </row>
    <row r="183" spans="1:21" ht="12">
      <c r="A183" s="13" t="s">
        <v>337</v>
      </c>
      <c r="B183" s="13" t="s">
        <v>222</v>
      </c>
      <c r="C183" s="89" t="s">
        <v>18</v>
      </c>
      <c r="D183" t="s">
        <v>19</v>
      </c>
      <c r="E183" s="13">
        <v>479946</v>
      </c>
      <c r="F183" s="13">
        <v>5720135</v>
      </c>
      <c r="H183" s="13" t="s">
        <v>255</v>
      </c>
      <c r="S183" s="15"/>
      <c r="T183" s="15"/>
      <c r="U183" s="16"/>
    </row>
    <row r="184" spans="1:21" ht="12">
      <c r="A184" s="13" t="s">
        <v>356</v>
      </c>
      <c r="B184" s="13" t="s">
        <v>222</v>
      </c>
      <c r="C184" s="89" t="s">
        <v>18</v>
      </c>
      <c r="D184" t="s">
        <v>19</v>
      </c>
      <c r="E184" s="13">
        <v>479484</v>
      </c>
      <c r="F184" s="13">
        <v>5719174</v>
      </c>
      <c r="H184" s="13" t="s">
        <v>255</v>
      </c>
      <c r="S184" s="15"/>
      <c r="T184" s="15"/>
      <c r="U184" s="16"/>
    </row>
    <row r="185" spans="3:4" ht="12">
      <c r="C185" s="89"/>
      <c r="D185"/>
    </row>
    <row r="186" spans="1:4" ht="12">
      <c r="A186" s="4" t="s">
        <v>306</v>
      </c>
      <c r="C186" s="89"/>
      <c r="D186"/>
    </row>
    <row r="187" spans="1:25" ht="12">
      <c r="A187" s="13" t="s">
        <v>25</v>
      </c>
      <c r="B187" s="13" t="s">
        <v>128</v>
      </c>
      <c r="C187" s="89" t="s">
        <v>18</v>
      </c>
      <c r="D187" t="s">
        <v>19</v>
      </c>
      <c r="E187" s="13">
        <v>379989</v>
      </c>
      <c r="F187" s="13">
        <v>5929792</v>
      </c>
      <c r="G187" s="24" t="s">
        <v>26</v>
      </c>
      <c r="S187" s="15"/>
      <c r="T187" s="15"/>
      <c r="U187" s="16"/>
      <c r="Y187" s="18"/>
    </row>
    <row r="188" spans="19:25" ht="12">
      <c r="S188" s="15"/>
      <c r="T188" s="15"/>
      <c r="U188" s="16"/>
      <c r="Y188" s="18"/>
    </row>
    <row r="190" spans="19:25" ht="12">
      <c r="S190" s="15"/>
      <c r="T190" s="15"/>
      <c r="U190" s="16"/>
      <c r="Y190" s="18"/>
    </row>
    <row r="192" spans="19:25" ht="12">
      <c r="S192" s="15"/>
      <c r="T192" s="15"/>
      <c r="U192" s="16"/>
      <c r="Y192" s="18"/>
    </row>
    <row r="194" spans="19:25" ht="12">
      <c r="S194" s="15"/>
      <c r="T194" s="15"/>
      <c r="U194" s="16"/>
      <c r="Y194" s="18"/>
    </row>
    <row r="196" spans="19:25" ht="12">
      <c r="S196" s="15"/>
      <c r="T196" s="15"/>
      <c r="U196" s="16"/>
      <c r="Y196" s="18"/>
    </row>
    <row r="198" spans="19:25" ht="12">
      <c r="S198" s="15"/>
      <c r="T198" s="15"/>
      <c r="U198" s="16"/>
      <c r="Y198" s="18"/>
    </row>
    <row r="200" spans="19:25" ht="12">
      <c r="S200" s="15"/>
      <c r="T200" s="15"/>
      <c r="U200" s="16"/>
      <c r="Y200" s="18"/>
    </row>
    <row r="202" spans="19:25" ht="12">
      <c r="S202" s="15"/>
      <c r="T202" s="15"/>
      <c r="U202" s="16"/>
      <c r="Y202" s="18"/>
    </row>
    <row r="204" spans="19:25" ht="12">
      <c r="S204" s="15"/>
      <c r="T204" s="15"/>
      <c r="U204" s="16"/>
      <c r="Y204" s="18"/>
    </row>
    <row r="206" spans="19:25" ht="12">
      <c r="S206" s="15"/>
      <c r="T206" s="15"/>
      <c r="U206" s="16"/>
      <c r="Y206" s="18"/>
    </row>
    <row r="208" spans="19:25" ht="12">
      <c r="S208" s="15"/>
      <c r="T208" s="15"/>
      <c r="U208" s="16"/>
      <c r="Y208" s="18"/>
    </row>
    <row r="210" spans="19:25" ht="12">
      <c r="S210" s="15"/>
      <c r="T210" s="15"/>
      <c r="U210" s="16"/>
      <c r="Y210" s="18"/>
    </row>
  </sheetData>
  <sheetProtection/>
  <printOptions/>
  <pageMargins left="0.751968503937008" right="0.751968503937008" top="1" bottom="1" header="0.5" footer="0.5"/>
  <pageSetup orientation="portrait"/>
  <rowBreaks count="7" manualBreakCount="7">
    <brk id="35" max="5" man="1"/>
    <brk id="70" max="5" man="1"/>
    <brk id="105" max="5" man="1"/>
    <brk id="139" max="5" man="1"/>
    <brk id="175" max="5" man="1"/>
    <brk id="210" max="5" man="1"/>
    <brk id="2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A253"/>
  <sheetViews>
    <sheetView workbookViewId="0" topLeftCell="A156">
      <selection activeCell="A177" sqref="A177:IV179"/>
    </sheetView>
  </sheetViews>
  <sheetFormatPr defaultColWidth="11.57421875" defaultRowHeight="12.75"/>
  <cols>
    <col min="1" max="1" width="15.421875" style="13" customWidth="1"/>
    <col min="2" max="2" width="9.421875" style="54" customWidth="1"/>
    <col min="3" max="3" width="11.421875" style="58" customWidth="1"/>
    <col min="4" max="4" width="16.7109375" style="57" customWidth="1"/>
    <col min="5" max="5" width="17.421875" style="57" customWidth="1"/>
    <col min="6" max="6" width="13.140625" style="58" customWidth="1"/>
    <col min="7" max="7" width="13.140625" style="54" customWidth="1"/>
    <col min="8" max="8" width="13.140625" style="55" customWidth="1"/>
    <col min="9" max="22" width="11.421875" style="0" customWidth="1"/>
    <col min="23" max="23" width="8.00390625" style="0" customWidth="1"/>
    <col min="24" max="24" width="11.421875" style="0" customWidth="1"/>
    <col min="25" max="25" width="11.421875" style="13" customWidth="1"/>
    <col min="26" max="26" width="12.421875" style="101" customWidth="1"/>
    <col min="27" max="27" width="11.421875" style="101" customWidth="1"/>
    <col min="28" max="28" width="11.421875" style="110" customWidth="1"/>
    <col min="29" max="29" width="11.421875" style="101" customWidth="1"/>
    <col min="30" max="30" width="13.421875" style="101" customWidth="1"/>
    <col min="31" max="31" width="11.421875" style="101" customWidth="1"/>
    <col min="32" max="32" width="11.421875" style="0" customWidth="1"/>
    <col min="33" max="16384" width="11.421875" style="13" customWidth="1"/>
  </cols>
  <sheetData>
    <row r="1" spans="1:32" ht="36">
      <c r="A1" s="77" t="s">
        <v>136</v>
      </c>
      <c r="B1" s="79" t="s">
        <v>312</v>
      </c>
      <c r="C1" s="79" t="s">
        <v>313</v>
      </c>
      <c r="D1" s="79" t="s">
        <v>314</v>
      </c>
      <c r="E1" s="79" t="s">
        <v>315</v>
      </c>
      <c r="F1" s="79" t="s">
        <v>316</v>
      </c>
      <c r="G1" s="79" t="s">
        <v>317</v>
      </c>
      <c r="H1" s="79" t="s">
        <v>318</v>
      </c>
      <c r="I1" s="79" t="s">
        <v>319</v>
      </c>
      <c r="J1" s="79" t="s">
        <v>320</v>
      </c>
      <c r="K1" s="79" t="s">
        <v>321</v>
      </c>
      <c r="L1" s="79" t="s">
        <v>322</v>
      </c>
      <c r="M1" s="79" t="s">
        <v>324</v>
      </c>
      <c r="N1" s="79" t="s">
        <v>325</v>
      </c>
      <c r="O1" s="79" t="s">
        <v>323</v>
      </c>
      <c r="P1" s="79" t="s">
        <v>326</v>
      </c>
      <c r="Q1" s="79" t="s">
        <v>327</v>
      </c>
      <c r="R1" s="79" t="s">
        <v>328</v>
      </c>
      <c r="S1" s="78" t="s">
        <v>267</v>
      </c>
      <c r="T1" s="78" t="s">
        <v>268</v>
      </c>
      <c r="U1" s="79" t="s">
        <v>373</v>
      </c>
      <c r="V1" s="80" t="s">
        <v>204</v>
      </c>
      <c r="W1" s="80" t="s">
        <v>372</v>
      </c>
      <c r="X1" s="80" t="s">
        <v>371</v>
      </c>
      <c r="Y1" s="80" t="s">
        <v>210</v>
      </c>
      <c r="Z1" s="116" t="s">
        <v>153</v>
      </c>
      <c r="AA1" s="116" t="s">
        <v>329</v>
      </c>
      <c r="AB1" s="117" t="s">
        <v>28</v>
      </c>
      <c r="AC1" s="116" t="s">
        <v>330</v>
      </c>
      <c r="AD1" s="116" t="s">
        <v>331</v>
      </c>
      <c r="AE1" s="116" t="s">
        <v>332</v>
      </c>
      <c r="AF1" s="118"/>
    </row>
    <row r="2" spans="1:31" ht="13.5">
      <c r="A2" s="65" t="s">
        <v>346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70"/>
      <c r="U2" s="66"/>
      <c r="V2" s="69"/>
      <c r="W2" s="68"/>
      <c r="X2" s="69"/>
      <c r="Y2" s="69"/>
      <c r="Z2" s="98"/>
      <c r="AA2" s="98"/>
      <c r="AB2" s="107"/>
      <c r="AC2" s="98"/>
      <c r="AD2" s="98"/>
      <c r="AE2" s="98"/>
    </row>
    <row r="3" spans="1:31" ht="15" thickBot="1">
      <c r="A3" s="71" t="s">
        <v>359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 s="76"/>
      <c r="U3" s="72"/>
      <c r="V3" s="75"/>
      <c r="W3" s="74"/>
      <c r="X3" s="75"/>
      <c r="Y3" s="75"/>
      <c r="Z3" s="99"/>
      <c r="AA3" s="99"/>
      <c r="AB3" s="108"/>
      <c r="AC3" s="99"/>
      <c r="AD3" s="99"/>
      <c r="AE3" s="99"/>
    </row>
    <row r="4" spans="1:31" ht="15" thickTop="1">
      <c r="A4" s="13" t="s">
        <v>171</v>
      </c>
      <c r="B4" s="84">
        <v>52.71</v>
      </c>
      <c r="C4" s="84">
        <v>25.36</v>
      </c>
      <c r="D4" s="84">
        <f>(B4*PI()*(C4/2)^2)/(10*10*10)</f>
        <v>26.62449603939309</v>
      </c>
      <c r="E4" s="91">
        <v>73.075</v>
      </c>
      <c r="F4" s="91">
        <v>75.231</v>
      </c>
      <c r="G4" s="91">
        <v>48.851</v>
      </c>
      <c r="H4" s="91">
        <v>9.744760726929432</v>
      </c>
      <c r="I4" s="91">
        <v>16.243705755617114</v>
      </c>
      <c r="J4" s="86">
        <v>9.118723612557982</v>
      </c>
      <c r="K4" s="91">
        <v>21.901610788317512</v>
      </c>
      <c r="L4" s="91">
        <f>B4/H4</f>
        <v>5.40906046613716</v>
      </c>
      <c r="M4" s="91">
        <f>B4/I4</f>
        <v>3.2449492002016074</v>
      </c>
      <c r="N4" s="91">
        <f>B4/J4</f>
        <v>5.78041425966784</v>
      </c>
      <c r="O4" s="91">
        <f>B4/K4</f>
        <v>2.406672299560538</v>
      </c>
      <c r="P4" s="92">
        <f>E4/D4</f>
        <v>2.7446528900257734</v>
      </c>
      <c r="Q4" s="86">
        <f>F4/D4</f>
        <v>2.8256309486079907</v>
      </c>
      <c r="R4" s="93">
        <f>E4/(E4-G4)</f>
        <v>3.0166363936591805</v>
      </c>
      <c r="S4" s="93">
        <f>(L4^2-2*M4^2)/(2*(L4^2-M4^2))</f>
        <v>0.2188818752798387</v>
      </c>
      <c r="T4" s="93">
        <f>(N4^2-2*O4^2)/(2*(N4^2-O4^2))</f>
        <v>0.3951513897524276</v>
      </c>
      <c r="U4" s="93">
        <f>P4*(M4^2*(3*L4^2-4*M4^2)/(L4^2-M4^2))</f>
        <v>70.45224674113742</v>
      </c>
      <c r="V4" s="93">
        <f>Q4*(O4^2*(3*N4^2-4*O4^2)/(N4^2-O4^2))</f>
        <v>45.66681141875715</v>
      </c>
      <c r="W4" s="93">
        <f>L4/M4</f>
        <v>1.6669168398078766</v>
      </c>
      <c r="X4" s="93">
        <f>N4/O4</f>
        <v>2.401828558347288</v>
      </c>
      <c r="Y4" s="93">
        <f aca="true" t="shared" si="0" ref="Y4:Y14">100*(F4-E4)/(F4-G4)</f>
        <v>8.172858225928703</v>
      </c>
      <c r="Z4" s="100">
        <v>0.008933559999999998</v>
      </c>
      <c r="AA4" s="100">
        <v>16921.173959534884</v>
      </c>
      <c r="AB4" s="109">
        <v>7.807637716654952</v>
      </c>
      <c r="AC4" s="100">
        <v>2.79</v>
      </c>
      <c r="AD4" s="100">
        <v>10.4</v>
      </c>
      <c r="AE4" s="100">
        <v>0.02356709465116279</v>
      </c>
    </row>
    <row r="5" spans="1:31" ht="13.5">
      <c r="A5" s="13" t="s">
        <v>162</v>
      </c>
      <c r="B5" s="84">
        <v>50.54</v>
      </c>
      <c r="C5" s="84">
        <v>25.2</v>
      </c>
      <c r="D5" s="84">
        <f aca="true" t="shared" si="1" ref="D5:D68">(B5*PI()*(C5/2)^2)/(10*10*10)</f>
        <v>25.207292479025092</v>
      </c>
      <c r="E5" s="91">
        <v>67.825</v>
      </c>
      <c r="F5" s="91">
        <v>68.643</v>
      </c>
      <c r="G5" s="91">
        <v>43.488</v>
      </c>
      <c r="H5" s="91">
        <v>9.218975593882204</v>
      </c>
      <c r="I5" s="91">
        <v>16.049844236760126</v>
      </c>
      <c r="J5" s="86">
        <v>8.504819740693506</v>
      </c>
      <c r="K5" s="91">
        <v>16.286567445815326</v>
      </c>
      <c r="L5" s="91">
        <f aca="true" t="shared" si="2" ref="L5:L68">B5/H5</f>
        <v>5.48217092944023</v>
      </c>
      <c r="M5" s="91">
        <f aca="true" t="shared" si="3" ref="M5:M68">B5/I5</f>
        <v>3.148940217391304</v>
      </c>
      <c r="N5" s="91">
        <f aca="true" t="shared" si="4" ref="N5:N68">B5/J5</f>
        <v>5.942512779921522</v>
      </c>
      <c r="O5" s="91">
        <f aca="true" t="shared" si="5" ref="O5:O68">B5/K5</f>
        <v>3.1031707674526445</v>
      </c>
      <c r="P5" s="92">
        <f aca="true" t="shared" si="6" ref="P5:P68">E5/D5</f>
        <v>2.6906896112082235</v>
      </c>
      <c r="Q5" s="86">
        <f aca="true" t="shared" si="7" ref="Q5:Q68">F5/D5</f>
        <v>2.7231405378867097</v>
      </c>
      <c r="R5" s="93">
        <f aca="true" t="shared" si="8" ref="R5:R68">E5/(E5-G5)</f>
        <v>2.7869088219583347</v>
      </c>
      <c r="S5" s="93">
        <f aca="true" t="shared" si="9" ref="S5:S68">(L5^2-2*M5^2)/(2*(L5^2-M5^2))</f>
        <v>0.25380771341660574</v>
      </c>
      <c r="T5" s="93">
        <f aca="true" t="shared" si="10" ref="T5:T68">(N5^2-2*O5^2)/(2*(N5^2-O5^2))</f>
        <v>0.31253411073497095</v>
      </c>
      <c r="U5" s="93">
        <f aca="true" t="shared" si="11" ref="U5:U68">P5*(M5^2*(3*L5^2-4*M5^2)/(L5^2-M5^2))</f>
        <v>66.90419755209506</v>
      </c>
      <c r="V5" s="93">
        <f aca="true" t="shared" si="12" ref="V5:V68">Q5*(O5^2*(3*N5^2-4*O5^2)/(N5^2-O5^2))</f>
        <v>68.83701042691924</v>
      </c>
      <c r="W5" s="93">
        <f aca="true" t="shared" si="13" ref="W5:W68">L5/M5</f>
        <v>1.7409574494818</v>
      </c>
      <c r="X5" s="93">
        <f aca="true" t="shared" si="14" ref="X5:X68">N5/O5</f>
        <v>1.9149809099289947</v>
      </c>
      <c r="Y5" s="93">
        <f t="shared" si="0"/>
        <v>3.2518386006758013</v>
      </c>
      <c r="Z5" s="100">
        <v>0.00257664</v>
      </c>
      <c r="AA5" s="100">
        <v>8154.937897826087</v>
      </c>
      <c r="AB5" s="109">
        <v>18.628912071535023</v>
      </c>
      <c r="AC5" s="100">
        <v>1.92</v>
      </c>
      <c r="AD5" s="100">
        <v>6.21</v>
      </c>
      <c r="AE5" s="100">
        <v>0.023233441304347825</v>
      </c>
    </row>
    <row r="6" spans="1:31" ht="13.5">
      <c r="A6" s="13" t="s">
        <v>76</v>
      </c>
      <c r="B6" s="84">
        <v>40.07</v>
      </c>
      <c r="C6" s="84">
        <v>25.29</v>
      </c>
      <c r="D6" s="84">
        <f t="shared" si="1"/>
        <v>20.128290071551866</v>
      </c>
      <c r="E6" s="84">
        <v>39.822</v>
      </c>
      <c r="F6" s="91">
        <v>45.201</v>
      </c>
      <c r="G6" s="91">
        <v>25.087</v>
      </c>
      <c r="H6" s="91">
        <v>12.103793456708525</v>
      </c>
      <c r="I6" s="91">
        <v>25.277857583669597</v>
      </c>
      <c r="J6" s="86">
        <v>10.331320070456615</v>
      </c>
      <c r="K6" s="91">
        <v>22.601043785935428</v>
      </c>
      <c r="L6" s="91">
        <f t="shared" si="2"/>
        <v>3.3105323668416706</v>
      </c>
      <c r="M6" s="91">
        <f t="shared" si="3"/>
        <v>1.585181808520302</v>
      </c>
      <c r="N6" s="91">
        <f t="shared" si="4"/>
        <v>3.8784975905048134</v>
      </c>
      <c r="O6" s="91">
        <f t="shared" si="5"/>
        <v>1.7729269665383978</v>
      </c>
      <c r="P6" s="92">
        <f t="shared" si="6"/>
        <v>1.978409485278735</v>
      </c>
      <c r="Q6" s="86">
        <f t="shared" si="7"/>
        <v>2.245645300187939</v>
      </c>
      <c r="R6" s="93">
        <f t="shared" si="8"/>
        <v>2.7025449609772645</v>
      </c>
      <c r="S6" s="93">
        <f t="shared" si="9"/>
        <v>0.35125760828785313</v>
      </c>
      <c r="T6" s="93">
        <f t="shared" si="10"/>
        <v>0.3679239875392812</v>
      </c>
      <c r="U6" s="93">
        <f t="shared" si="11"/>
        <v>13.435149176620413</v>
      </c>
      <c r="V6" s="93">
        <f t="shared" si="12"/>
        <v>19.3114468419668</v>
      </c>
      <c r="W6" s="93">
        <f t="shared" si="13"/>
        <v>2.0884243996793708</v>
      </c>
      <c r="X6" s="93">
        <f t="shared" si="14"/>
        <v>2.187624004657957</v>
      </c>
      <c r="Y6" s="93">
        <f t="shared" si="0"/>
        <v>26.74256736601371</v>
      </c>
      <c r="Z6" s="100">
        <v>0.0020800700000000003</v>
      </c>
      <c r="AA6" s="100">
        <v>48.85116796099845</v>
      </c>
      <c r="AB6" s="109">
        <v>30.287442249539676</v>
      </c>
      <c r="AC6" s="100">
        <v>2.52</v>
      </c>
      <c r="AD6" s="100">
        <v>0.0144</v>
      </c>
      <c r="AE6" s="100">
        <v>0.02371415920436818</v>
      </c>
    </row>
    <row r="7" spans="1:31" ht="13.5">
      <c r="A7" s="13" t="s">
        <v>238</v>
      </c>
      <c r="B7" s="84">
        <v>47.41</v>
      </c>
      <c r="C7" s="84">
        <v>25.4</v>
      </c>
      <c r="D7" s="84">
        <f t="shared" si="1"/>
        <v>24.023001584012363</v>
      </c>
      <c r="E7" s="91">
        <v>54.874</v>
      </c>
      <c r="F7" s="84">
        <v>56.49</v>
      </c>
      <c r="G7" s="91">
        <v>32.625</v>
      </c>
      <c r="H7" s="91">
        <v>11.396717309750663</v>
      </c>
      <c r="I7" s="91">
        <v>20.888485244897176</v>
      </c>
      <c r="J7" s="86">
        <v>9.5714169660406</v>
      </c>
      <c r="K7" s="91">
        <v>19.364685027242448</v>
      </c>
      <c r="L7" s="91">
        <f t="shared" si="2"/>
        <v>4.159969815118388</v>
      </c>
      <c r="M7" s="91">
        <f t="shared" si="3"/>
        <v>2.2696715173055324</v>
      </c>
      <c r="N7" s="91">
        <f t="shared" si="4"/>
        <v>4.953289587969132</v>
      </c>
      <c r="O7" s="91">
        <f t="shared" si="5"/>
        <v>2.4482711664714967</v>
      </c>
      <c r="P7" s="92">
        <f t="shared" si="6"/>
        <v>2.284227464586249</v>
      </c>
      <c r="Q7" s="86">
        <f t="shared" si="7"/>
        <v>2.35149632748619</v>
      </c>
      <c r="R7" s="93">
        <f t="shared" si="8"/>
        <v>2.4663580385635306</v>
      </c>
      <c r="S7" s="93">
        <f t="shared" si="9"/>
        <v>0.28807659210110387</v>
      </c>
      <c r="T7" s="93">
        <f t="shared" si="10"/>
        <v>0.3383577794805809</v>
      </c>
      <c r="U7" s="93">
        <f t="shared" si="11"/>
        <v>30.313567350919868</v>
      </c>
      <c r="V7" s="93">
        <f t="shared" si="12"/>
        <v>37.72815467658672</v>
      </c>
      <c r="W7" s="93">
        <f t="shared" si="13"/>
        <v>1.8328510462416807</v>
      </c>
      <c r="X7" s="93">
        <f t="shared" si="14"/>
        <v>2.023178500732794</v>
      </c>
      <c r="Y7" s="93">
        <f t="shared" si="0"/>
        <v>6.7714225853760714</v>
      </c>
      <c r="Z7" s="100">
        <v>0.00346872</v>
      </c>
      <c r="AA7" s="100">
        <v>17560.447292093024</v>
      </c>
      <c r="AB7" s="109">
        <v>0.526851403399525</v>
      </c>
      <c r="AC7" s="100">
        <v>0.0731</v>
      </c>
      <c r="AD7" s="100">
        <v>3.42</v>
      </c>
      <c r="AE7" s="100">
        <v>0.02319742046511628</v>
      </c>
    </row>
    <row r="8" spans="1:31" ht="13.5">
      <c r="A8" s="13" t="s">
        <v>305</v>
      </c>
      <c r="B8" s="84">
        <v>48.44</v>
      </c>
      <c r="C8" s="84">
        <v>25.29</v>
      </c>
      <c r="D8" s="84">
        <f t="shared" si="1"/>
        <v>24.33277691704448</v>
      </c>
      <c r="E8" s="84">
        <v>62.991</v>
      </c>
      <c r="F8" s="91">
        <v>66.15</v>
      </c>
      <c r="G8" s="91">
        <v>41.947</v>
      </c>
      <c r="H8" s="91">
        <v>9.373477277576276</v>
      </c>
      <c r="I8" s="91">
        <v>19.379979360165116</v>
      </c>
      <c r="J8" s="86">
        <v>8.296080808667815</v>
      </c>
      <c r="K8" s="91">
        <v>12.010562940752582</v>
      </c>
      <c r="L8" s="91">
        <f t="shared" si="2"/>
        <v>5.167772702226602</v>
      </c>
      <c r="M8" s="91">
        <f t="shared" si="3"/>
        <v>2.4994866660986625</v>
      </c>
      <c r="N8" s="91">
        <f t="shared" si="4"/>
        <v>5.838901659370227</v>
      </c>
      <c r="O8" s="91">
        <f t="shared" si="5"/>
        <v>4.033116535748719</v>
      </c>
      <c r="P8" s="92">
        <f t="shared" si="6"/>
        <v>2.588730427881268</v>
      </c>
      <c r="Q8" s="86">
        <f t="shared" si="7"/>
        <v>2.7185553143202346</v>
      </c>
      <c r="R8" s="93">
        <f t="shared" si="8"/>
        <v>2.993299752898689</v>
      </c>
      <c r="S8" s="93">
        <f t="shared" si="9"/>
        <v>0.3473140362683674</v>
      </c>
      <c r="T8" s="93">
        <f t="shared" si="10"/>
        <v>0.04377452891091161</v>
      </c>
      <c r="U8" s="93">
        <f t="shared" si="11"/>
        <v>43.58000812976469</v>
      </c>
      <c r="V8" s="93">
        <f t="shared" si="12"/>
        <v>92.31162716528884</v>
      </c>
      <c r="W8" s="93">
        <f t="shared" si="13"/>
        <v>2.06753361492932</v>
      </c>
      <c r="X8" s="93">
        <f t="shared" si="14"/>
        <v>1.4477393865551362</v>
      </c>
      <c r="Y8" s="93">
        <f t="shared" si="0"/>
        <v>13.052100979217476</v>
      </c>
      <c r="Z8" s="100">
        <v>0.0020872399999999998</v>
      </c>
      <c r="AA8" s="100">
        <v>583.5544539781591</v>
      </c>
      <c r="AB8" s="109">
        <v>7.917153753281848</v>
      </c>
      <c r="AC8" s="100">
        <v>0.661</v>
      </c>
      <c r="AD8" s="100">
        <v>7.72</v>
      </c>
      <c r="AE8" s="100">
        <v>0.023342178159126366</v>
      </c>
    </row>
    <row r="9" spans="1:25" ht="13.5">
      <c r="A9" s="13" t="s">
        <v>256</v>
      </c>
      <c r="B9" s="84">
        <v>40.18</v>
      </c>
      <c r="C9" s="84">
        <v>25.48</v>
      </c>
      <c r="D9" s="84">
        <f t="shared" si="1"/>
        <v>20.487957336752352</v>
      </c>
      <c r="E9" s="91">
        <v>44.392</v>
      </c>
      <c r="F9" s="91">
        <v>47.743</v>
      </c>
      <c r="G9" s="91">
        <v>27.688</v>
      </c>
      <c r="H9" s="91">
        <v>8.577458445040214</v>
      </c>
      <c r="I9" s="91">
        <v>18.251237677984665</v>
      </c>
      <c r="J9" s="86">
        <v>7.0628190114068445</v>
      </c>
      <c r="K9" s="91">
        <v>22.590431861265703</v>
      </c>
      <c r="L9" s="91">
        <f t="shared" si="2"/>
        <v>4.684371280543303</v>
      </c>
      <c r="M9" s="91">
        <f t="shared" si="3"/>
        <v>2.201494534722247</v>
      </c>
      <c r="N9" s="91">
        <f t="shared" si="4"/>
        <v>5.688946571490374</v>
      </c>
      <c r="O9" s="91">
        <f t="shared" si="5"/>
        <v>1.7786291225752948</v>
      </c>
      <c r="P9" s="92">
        <f t="shared" si="6"/>
        <v>2.166736257321629</v>
      </c>
      <c r="Q9" s="86">
        <f t="shared" si="7"/>
        <v>2.3302957544896947</v>
      </c>
      <c r="R9" s="93">
        <f t="shared" si="8"/>
        <v>2.6575670498084287</v>
      </c>
      <c r="S9" s="93">
        <f t="shared" si="9"/>
        <v>0.35826029932465253</v>
      </c>
      <c r="T9" s="93">
        <f t="shared" si="10"/>
        <v>0.44583120770687873</v>
      </c>
      <c r="U9" s="93">
        <f t="shared" si="11"/>
        <v>28.52688008412654</v>
      </c>
      <c r="V9" s="93">
        <f t="shared" si="12"/>
        <v>21.317164285816723</v>
      </c>
      <c r="W9" s="93">
        <f t="shared" si="13"/>
        <v>2.127814176533629</v>
      </c>
      <c r="X9" s="93">
        <f t="shared" si="14"/>
        <v>3.1985007437937885</v>
      </c>
      <c r="Y9" s="93">
        <f t="shared" si="0"/>
        <v>16.709050112191466</v>
      </c>
    </row>
    <row r="10" spans="1:31" ht="13.5">
      <c r="A10" s="13" t="s">
        <v>277</v>
      </c>
      <c r="B10" s="84">
        <v>50.6</v>
      </c>
      <c r="C10" s="84">
        <v>25.43</v>
      </c>
      <c r="D10" s="84">
        <f t="shared" si="1"/>
        <v>25.699999717497246</v>
      </c>
      <c r="E10" s="91">
        <v>66.514</v>
      </c>
      <c r="F10" s="91">
        <v>67.204</v>
      </c>
      <c r="G10" s="91">
        <v>41.477</v>
      </c>
      <c r="H10" s="91">
        <v>9.977537359685696</v>
      </c>
      <c r="I10" s="91">
        <v>17.74510351821075</v>
      </c>
      <c r="J10" s="86">
        <v>9.971075456788142</v>
      </c>
      <c r="K10" s="91">
        <v>18.490350202739965</v>
      </c>
      <c r="L10" s="91">
        <f t="shared" si="2"/>
        <v>5.071391684730706</v>
      </c>
      <c r="M10" s="91">
        <f t="shared" si="3"/>
        <v>2.851490832277885</v>
      </c>
      <c r="N10" s="91">
        <f t="shared" si="4"/>
        <v>5.074678275105456</v>
      </c>
      <c r="O10" s="91">
        <f t="shared" si="5"/>
        <v>2.7365625553431605</v>
      </c>
      <c r="P10" s="92">
        <f t="shared" si="6"/>
        <v>2.588093413663172</v>
      </c>
      <c r="Q10" s="86">
        <f t="shared" si="7"/>
        <v>2.6149416629855335</v>
      </c>
      <c r="R10" s="93">
        <f t="shared" si="8"/>
        <v>2.6566281902783877</v>
      </c>
      <c r="S10" s="93">
        <f t="shared" si="9"/>
        <v>0.2688482586264882</v>
      </c>
      <c r="T10" s="93">
        <f t="shared" si="10"/>
        <v>0.2949807053507407</v>
      </c>
      <c r="U10" s="93">
        <f t="shared" si="11"/>
        <v>53.40274614695717</v>
      </c>
      <c r="V10" s="93">
        <f t="shared" si="12"/>
        <v>50.71845999694354</v>
      </c>
      <c r="W10" s="93">
        <f t="shared" si="13"/>
        <v>1.7785053444059211</v>
      </c>
      <c r="X10" s="93">
        <f t="shared" si="14"/>
        <v>1.8543987840501237</v>
      </c>
      <c r="Y10" s="93">
        <f t="shared" si="0"/>
        <v>2.682007229758611</v>
      </c>
      <c r="Z10" s="100">
        <v>0.01846879</v>
      </c>
      <c r="AA10" s="100">
        <v>723.6085789903847</v>
      </c>
      <c r="AB10" s="109">
        <v>1.935698007286888</v>
      </c>
      <c r="AC10" s="100">
        <v>1.43</v>
      </c>
      <c r="AD10" s="100">
        <v>0.0703</v>
      </c>
      <c r="AE10" s="100">
        <v>0.02357031201923077</v>
      </c>
    </row>
    <row r="11" spans="1:31" ht="13.5">
      <c r="A11" s="13" t="s">
        <v>166</v>
      </c>
      <c r="B11" s="84">
        <v>49.22</v>
      </c>
      <c r="C11" s="84">
        <v>25.38</v>
      </c>
      <c r="D11" s="84">
        <f t="shared" si="1"/>
        <v>24.90088176973381</v>
      </c>
      <c r="E11" s="91">
        <v>60.163</v>
      </c>
      <c r="F11" s="91">
        <v>62.693</v>
      </c>
      <c r="G11" s="91">
        <v>39.132</v>
      </c>
      <c r="H11" s="91">
        <v>9.873179663763418</v>
      </c>
      <c r="I11" s="91">
        <v>20.214282888229476</v>
      </c>
      <c r="J11" s="86">
        <v>8.980762081066219</v>
      </c>
      <c r="K11" s="91">
        <v>16.6444901438004</v>
      </c>
      <c r="L11" s="91">
        <f t="shared" si="2"/>
        <v>4.985222762697962</v>
      </c>
      <c r="M11" s="91">
        <f t="shared" si="3"/>
        <v>2.4349120011900194</v>
      </c>
      <c r="N11" s="91">
        <f t="shared" si="4"/>
        <v>5.480603934912</v>
      </c>
      <c r="O11" s="91">
        <f t="shared" si="5"/>
        <v>2.9571347379681105</v>
      </c>
      <c r="P11" s="92">
        <f t="shared" si="6"/>
        <v>2.416099178990766</v>
      </c>
      <c r="Q11" s="86">
        <f t="shared" si="7"/>
        <v>2.5177020066896283</v>
      </c>
      <c r="R11" s="93">
        <f t="shared" si="8"/>
        <v>2.860681850601493</v>
      </c>
      <c r="S11" s="93">
        <f t="shared" si="9"/>
        <v>0.34334954943680646</v>
      </c>
      <c r="T11" s="93">
        <f t="shared" si="10"/>
        <v>0.2946530995258298</v>
      </c>
      <c r="U11" s="93">
        <f t="shared" si="11"/>
        <v>38.48578309877661</v>
      </c>
      <c r="V11" s="93">
        <f t="shared" si="12"/>
        <v>57.00723317482035</v>
      </c>
      <c r="W11" s="93">
        <f t="shared" si="13"/>
        <v>2.0473934007723993</v>
      </c>
      <c r="X11" s="93">
        <f t="shared" si="14"/>
        <v>1.8533494143989533</v>
      </c>
      <c r="Y11" s="93">
        <f t="shared" si="0"/>
        <v>10.73808412206613</v>
      </c>
      <c r="Z11" s="100">
        <v>0.01776496</v>
      </c>
      <c r="AA11" s="100">
        <v>141.36958130482114</v>
      </c>
      <c r="AB11" s="109">
        <v>34.90016301753565</v>
      </c>
      <c r="AC11" s="100">
        <v>24.8</v>
      </c>
      <c r="AD11" s="100">
        <v>1.11</v>
      </c>
      <c r="AE11" s="100">
        <v>0.02364039821150855</v>
      </c>
    </row>
    <row r="12" spans="1:31" ht="13.5">
      <c r="A12" s="13" t="s">
        <v>347</v>
      </c>
      <c r="B12" s="84">
        <v>47.32</v>
      </c>
      <c r="C12" s="84">
        <v>24.67</v>
      </c>
      <c r="D12" s="84">
        <f t="shared" si="1"/>
        <v>22.61897477743699</v>
      </c>
      <c r="E12" s="91">
        <v>60.789</v>
      </c>
      <c r="F12" s="91">
        <v>60.959</v>
      </c>
      <c r="G12" s="91">
        <v>38.365</v>
      </c>
      <c r="H12" s="91">
        <v>8.360512805301056</v>
      </c>
      <c r="I12" s="91">
        <v>15.84049998421767</v>
      </c>
      <c r="J12" s="86">
        <v>7.997267790931707</v>
      </c>
      <c r="K12" s="91">
        <v>11.537912911226703</v>
      </c>
      <c r="L12" s="91">
        <f t="shared" si="2"/>
        <v>5.659939898662238</v>
      </c>
      <c r="M12" s="91">
        <f t="shared" si="3"/>
        <v>2.987279444913117</v>
      </c>
      <c r="N12" s="91">
        <f t="shared" si="4"/>
        <v>5.917020817241768</v>
      </c>
      <c r="O12" s="91">
        <f t="shared" si="5"/>
        <v>4.101261672200382</v>
      </c>
      <c r="P12" s="92">
        <f t="shared" si="6"/>
        <v>2.6875223390159397</v>
      </c>
      <c r="Q12" s="86">
        <f t="shared" si="7"/>
        <v>2.6950381526932943</v>
      </c>
      <c r="R12" s="93">
        <f t="shared" si="8"/>
        <v>2.7108901177310027</v>
      </c>
      <c r="S12" s="93">
        <f t="shared" si="9"/>
        <v>0.3069359366047545</v>
      </c>
      <c r="T12" s="93">
        <f t="shared" si="10"/>
        <v>0.03766853696361696</v>
      </c>
      <c r="U12" s="93">
        <f t="shared" si="11"/>
        <v>62.688529049389366</v>
      </c>
      <c r="V12" s="93">
        <f t="shared" si="12"/>
        <v>94.07809633954159</v>
      </c>
      <c r="W12" s="93">
        <f t="shared" si="13"/>
        <v>1.8946804284748973</v>
      </c>
      <c r="X12" s="93">
        <f t="shared" si="14"/>
        <v>1.442731844531931</v>
      </c>
      <c r="Y12" s="93">
        <f t="shared" si="0"/>
        <v>0.7524121448172156</v>
      </c>
      <c r="Z12" s="100">
        <v>0.00045895999999999996</v>
      </c>
      <c r="AA12" s="100">
        <v>4921.359468826741</v>
      </c>
      <c r="AB12" s="109">
        <v>0.19718493986404048</v>
      </c>
      <c r="AC12" s="100">
        <v>0.00362</v>
      </c>
      <c r="AD12" s="100">
        <v>7.58</v>
      </c>
      <c r="AE12" s="100">
        <v>0.019452013710777632</v>
      </c>
    </row>
    <row r="13" spans="1:31" ht="13.5">
      <c r="A13" s="13" t="s">
        <v>9</v>
      </c>
      <c r="B13" s="84">
        <v>49.6</v>
      </c>
      <c r="C13" s="84">
        <v>24.71</v>
      </c>
      <c r="D13" s="84">
        <f t="shared" si="1"/>
        <v>23.785760884688322</v>
      </c>
      <c r="E13" s="91">
        <v>68.832</v>
      </c>
      <c r="F13" s="91">
        <v>69.018</v>
      </c>
      <c r="G13" s="91">
        <v>45.265</v>
      </c>
      <c r="H13" s="84">
        <v>8.516493395174074</v>
      </c>
      <c r="I13" s="84">
        <v>14.421510741510742</v>
      </c>
      <c r="J13" s="86">
        <v>7.485171067509925</v>
      </c>
      <c r="K13" s="84">
        <v>16.119016803934173</v>
      </c>
      <c r="L13" s="91">
        <f t="shared" si="2"/>
        <v>5.8239932444621125</v>
      </c>
      <c r="M13" s="91">
        <f t="shared" si="3"/>
        <v>3.439306802804773</v>
      </c>
      <c r="N13" s="91">
        <f t="shared" si="4"/>
        <v>6.626435061089435</v>
      </c>
      <c r="O13" s="91">
        <f t="shared" si="5"/>
        <v>3.0771107570217384</v>
      </c>
      <c r="P13" s="92">
        <f t="shared" si="6"/>
        <v>2.893832168484861</v>
      </c>
      <c r="Q13" s="86">
        <f t="shared" si="7"/>
        <v>2.901651972984777</v>
      </c>
      <c r="R13" s="93">
        <f t="shared" si="8"/>
        <v>2.9206941910298303</v>
      </c>
      <c r="S13" s="93">
        <f t="shared" si="9"/>
        <v>0.23225903288439653</v>
      </c>
      <c r="T13" s="93">
        <f t="shared" si="10"/>
        <v>0.36253880424167645</v>
      </c>
      <c r="U13" s="93">
        <f t="shared" si="11"/>
        <v>84.36206145158685</v>
      </c>
      <c r="V13" s="93">
        <f t="shared" si="12"/>
        <v>74.87045176362167</v>
      </c>
      <c r="W13" s="93">
        <f t="shared" si="13"/>
        <v>1.693362522852749</v>
      </c>
      <c r="X13" s="93">
        <f t="shared" si="14"/>
        <v>2.153460042336273</v>
      </c>
      <c r="Y13" s="93">
        <f t="shared" si="0"/>
        <v>0.783058982023353</v>
      </c>
      <c r="Z13" s="100">
        <v>0.00066345</v>
      </c>
      <c r="AA13" s="100">
        <v>3451.115124257084</v>
      </c>
      <c r="AB13" s="109">
        <v>0.009985680910392645</v>
      </c>
      <c r="AC13" s="100">
        <v>0.000265</v>
      </c>
      <c r="AD13" s="100">
        <v>2.37</v>
      </c>
      <c r="AE13" s="100">
        <v>0.019388287214927438</v>
      </c>
    </row>
    <row r="14" spans="1:31" ht="15" thickBot="1">
      <c r="A14" s="62" t="s">
        <v>239</v>
      </c>
      <c r="B14" s="84">
        <v>40.15</v>
      </c>
      <c r="C14" s="84">
        <v>24.72</v>
      </c>
      <c r="D14" s="84">
        <f t="shared" si="1"/>
        <v>19.269585100031826</v>
      </c>
      <c r="E14" s="91">
        <v>54.106</v>
      </c>
      <c r="F14" s="91">
        <v>54.321</v>
      </c>
      <c r="G14" s="91">
        <v>35.062</v>
      </c>
      <c r="H14" s="84">
        <v>9.039955752212391</v>
      </c>
      <c r="I14" s="84">
        <v>16.732713611658603</v>
      </c>
      <c r="J14" s="86">
        <v>7.045028141545188</v>
      </c>
      <c r="K14" s="84">
        <v>16.164056895485466</v>
      </c>
      <c r="L14" s="91">
        <f t="shared" si="2"/>
        <v>4.441393420556722</v>
      </c>
      <c r="M14" s="91">
        <f t="shared" si="3"/>
        <v>2.3994912559804575</v>
      </c>
      <c r="N14" s="91">
        <f t="shared" si="4"/>
        <v>5.699054594719318</v>
      </c>
      <c r="O14" s="91">
        <f t="shared" si="5"/>
        <v>2.4839061294824862</v>
      </c>
      <c r="P14" s="92">
        <f t="shared" si="6"/>
        <v>2.8078445757459845</v>
      </c>
      <c r="Q14" s="86">
        <f t="shared" si="7"/>
        <v>2.8190020552082506</v>
      </c>
      <c r="R14" s="93">
        <f t="shared" si="8"/>
        <v>2.841104809913883</v>
      </c>
      <c r="S14" s="93">
        <f t="shared" si="9"/>
        <v>0.2939079928210261</v>
      </c>
      <c r="T14" s="93">
        <f t="shared" si="10"/>
        <v>0.3827456768793326</v>
      </c>
      <c r="U14" s="93">
        <f t="shared" si="11"/>
        <v>41.835484116348184</v>
      </c>
      <c r="V14" s="93">
        <f t="shared" si="12"/>
        <v>48.09922245271602</v>
      </c>
      <c r="W14" s="93">
        <f t="shared" si="13"/>
        <v>1.850972954990795</v>
      </c>
      <c r="X14" s="93">
        <f t="shared" si="14"/>
        <v>2.294392097621941</v>
      </c>
      <c r="Y14" s="93">
        <f t="shared" si="0"/>
        <v>1.1163611817851202</v>
      </c>
      <c r="Z14" s="102">
        <v>0.053993519999999996</v>
      </c>
      <c r="AA14" s="102">
        <v>8843.967170895778</v>
      </c>
      <c r="AB14" s="111">
        <v>0.21113644748480934</v>
      </c>
      <c r="AC14" s="102">
        <v>0.456</v>
      </c>
      <c r="AD14" s="102">
        <v>18.7</v>
      </c>
      <c r="AE14" s="102">
        <v>0.019267902333106268</v>
      </c>
    </row>
    <row r="15" spans="1:31" ht="12.75" thickTop="1">
      <c r="A15" s="59" t="s">
        <v>144</v>
      </c>
      <c r="B15" s="83">
        <f aca="true" t="shared" si="15" ref="B15:Z15">MAX(B4:B14)</f>
        <v>52.71</v>
      </c>
      <c r="C15" s="83">
        <f t="shared" si="15"/>
        <v>25.48</v>
      </c>
      <c r="D15" s="83">
        <f t="shared" si="15"/>
        <v>26.62449603939309</v>
      </c>
      <c r="E15" s="83">
        <f t="shared" si="15"/>
        <v>73.075</v>
      </c>
      <c r="F15" s="83">
        <f t="shared" si="15"/>
        <v>75.231</v>
      </c>
      <c r="G15" s="83">
        <f t="shared" si="15"/>
        <v>48.851</v>
      </c>
      <c r="H15" s="83">
        <f t="shared" si="15"/>
        <v>12.103793456708525</v>
      </c>
      <c r="I15" s="83">
        <f t="shared" si="15"/>
        <v>25.277857583669597</v>
      </c>
      <c r="J15" s="83">
        <f t="shared" si="15"/>
        <v>10.331320070456615</v>
      </c>
      <c r="K15" s="83">
        <f t="shared" si="15"/>
        <v>22.601043785935428</v>
      </c>
      <c r="L15" s="83">
        <f t="shared" si="15"/>
        <v>5.8239932444621125</v>
      </c>
      <c r="M15" s="83">
        <f t="shared" si="15"/>
        <v>3.439306802804773</v>
      </c>
      <c r="N15" s="83">
        <f t="shared" si="15"/>
        <v>6.626435061089435</v>
      </c>
      <c r="O15" s="83">
        <f t="shared" si="15"/>
        <v>4.101261672200382</v>
      </c>
      <c r="P15" s="83">
        <f t="shared" si="15"/>
        <v>2.893832168484861</v>
      </c>
      <c r="Q15" s="83">
        <f t="shared" si="15"/>
        <v>2.901651972984777</v>
      </c>
      <c r="R15" s="83">
        <f t="shared" si="15"/>
        <v>3.0166363936591805</v>
      </c>
      <c r="S15" s="83">
        <f t="shared" si="15"/>
        <v>0.35826029932465253</v>
      </c>
      <c r="T15" s="83">
        <f t="shared" si="15"/>
        <v>0.44583120770687873</v>
      </c>
      <c r="U15" s="83">
        <f t="shared" si="15"/>
        <v>84.36206145158685</v>
      </c>
      <c r="V15" s="83">
        <f t="shared" si="15"/>
        <v>94.07809633954159</v>
      </c>
      <c r="W15" s="83">
        <f t="shared" si="15"/>
        <v>2.127814176533629</v>
      </c>
      <c r="X15" s="83">
        <f t="shared" si="15"/>
        <v>3.1985007437937885</v>
      </c>
      <c r="Y15" s="83">
        <f t="shared" si="15"/>
        <v>26.74256736601371</v>
      </c>
      <c r="Z15" s="83">
        <f t="shared" si="15"/>
        <v>0.053993519999999996</v>
      </c>
      <c r="AA15" s="83">
        <f>MAX(AA4:AA14)</f>
        <v>17560.447292093024</v>
      </c>
      <c r="AB15" s="83">
        <f>MAX(AB4:AB14)</f>
        <v>34.90016301753565</v>
      </c>
      <c r="AC15" s="83">
        <f>MAX(AC4:AC14)</f>
        <v>24.8</v>
      </c>
      <c r="AD15" s="83">
        <f>MAX(AD4:AD14)</f>
        <v>18.7</v>
      </c>
      <c r="AE15" s="83">
        <f>MAX(AE4:AE14)</f>
        <v>0.02371415920436818</v>
      </c>
    </row>
    <row r="16" spans="1:31" ht="12">
      <c r="A16" s="59" t="s">
        <v>145</v>
      </c>
      <c r="B16" s="61">
        <f aca="true" t="shared" si="16" ref="B16:Z16">MIN(B4:B14)</f>
        <v>40.07</v>
      </c>
      <c r="C16" s="61">
        <f t="shared" si="16"/>
        <v>24.67</v>
      </c>
      <c r="D16" s="61">
        <f t="shared" si="16"/>
        <v>19.269585100031826</v>
      </c>
      <c r="E16" s="61">
        <f t="shared" si="16"/>
        <v>39.822</v>
      </c>
      <c r="F16" s="61">
        <f t="shared" si="16"/>
        <v>45.201</v>
      </c>
      <c r="G16" s="61">
        <f t="shared" si="16"/>
        <v>25.087</v>
      </c>
      <c r="H16" s="61">
        <f t="shared" si="16"/>
        <v>8.360512805301056</v>
      </c>
      <c r="I16" s="61">
        <f t="shared" si="16"/>
        <v>14.421510741510742</v>
      </c>
      <c r="J16" s="61">
        <f t="shared" si="16"/>
        <v>7.045028141545188</v>
      </c>
      <c r="K16" s="61">
        <f t="shared" si="16"/>
        <v>11.537912911226703</v>
      </c>
      <c r="L16" s="61">
        <f t="shared" si="16"/>
        <v>3.3105323668416706</v>
      </c>
      <c r="M16" s="61">
        <f t="shared" si="16"/>
        <v>1.585181808520302</v>
      </c>
      <c r="N16" s="61">
        <f t="shared" si="16"/>
        <v>3.8784975905048134</v>
      </c>
      <c r="O16" s="61">
        <f t="shared" si="16"/>
        <v>1.7729269665383978</v>
      </c>
      <c r="P16" s="61">
        <f t="shared" si="16"/>
        <v>1.978409485278735</v>
      </c>
      <c r="Q16" s="61">
        <f t="shared" si="16"/>
        <v>2.245645300187939</v>
      </c>
      <c r="R16" s="61">
        <f t="shared" si="16"/>
        <v>2.4663580385635306</v>
      </c>
      <c r="S16" s="61">
        <f t="shared" si="16"/>
        <v>0.2188818752798387</v>
      </c>
      <c r="T16" s="61">
        <f t="shared" si="16"/>
        <v>0.03766853696361696</v>
      </c>
      <c r="U16" s="61">
        <f t="shared" si="16"/>
        <v>13.435149176620413</v>
      </c>
      <c r="V16" s="61">
        <f t="shared" si="16"/>
        <v>19.3114468419668</v>
      </c>
      <c r="W16" s="61">
        <f t="shared" si="16"/>
        <v>1.6669168398078766</v>
      </c>
      <c r="X16" s="61">
        <f t="shared" si="16"/>
        <v>1.442731844531931</v>
      </c>
      <c r="Y16" s="61">
        <f t="shared" si="16"/>
        <v>0.7524121448172156</v>
      </c>
      <c r="Z16" s="61">
        <f t="shared" si="16"/>
        <v>0.00045895999999999996</v>
      </c>
      <c r="AA16" s="61">
        <f>MIN(AA4:AA14)</f>
        <v>48.85116796099845</v>
      </c>
      <c r="AB16" s="61">
        <f>MIN(AB4:AB14)</f>
        <v>0.009985680910392645</v>
      </c>
      <c r="AC16" s="61">
        <f>MIN(AC4:AC14)</f>
        <v>0.000265</v>
      </c>
      <c r="AD16" s="61">
        <f>MIN(AD4:AD14)</f>
        <v>0.0144</v>
      </c>
      <c r="AE16" s="61">
        <f>MIN(AE4:AE14)</f>
        <v>0.019267902333106268</v>
      </c>
    </row>
    <row r="17" spans="1:31" ht="13.5">
      <c r="A17" s="119" t="s">
        <v>374</v>
      </c>
      <c r="B17" s="84">
        <f>AVERAGE(B4:B14)</f>
        <v>46.93090909090909</v>
      </c>
      <c r="C17" s="84">
        <f aca="true" t="shared" si="17" ref="C17:AE17">AVERAGE(C4:C14)</f>
        <v>25.175454545454546</v>
      </c>
      <c r="D17" s="84">
        <f t="shared" si="17"/>
        <v>23.37081969792431</v>
      </c>
      <c r="E17" s="84">
        <f t="shared" si="17"/>
        <v>59.39845454545455</v>
      </c>
      <c r="F17" s="84">
        <f t="shared" si="17"/>
        <v>61.24118181818183</v>
      </c>
      <c r="G17" s="84">
        <f t="shared" si="17"/>
        <v>38.089727272727266</v>
      </c>
      <c r="H17" s="84">
        <f t="shared" si="17"/>
        <v>9.652987435093086</v>
      </c>
      <c r="I17" s="84">
        <f t="shared" si="17"/>
        <v>18.276838236629185</v>
      </c>
      <c r="J17" s="84">
        <f t="shared" si="17"/>
        <v>8.578589522514958</v>
      </c>
      <c r="K17" s="84">
        <f t="shared" si="17"/>
        <v>17.610066255137788</v>
      </c>
      <c r="L17" s="84">
        <f t="shared" si="17"/>
        <v>4.926892597401554</v>
      </c>
      <c r="M17" s="84">
        <f t="shared" si="17"/>
        <v>2.6420185710369006</v>
      </c>
      <c r="N17" s="84">
        <f t="shared" si="17"/>
        <v>5.534577739271989</v>
      </c>
      <c r="O17" s="84">
        <f t="shared" si="17"/>
        <v>2.808978428214816</v>
      </c>
      <c r="P17" s="84">
        <f t="shared" si="17"/>
        <v>2.5315307102002365</v>
      </c>
      <c r="Q17" s="84">
        <f t="shared" si="17"/>
        <v>2.6130090939582042</v>
      </c>
      <c r="R17" s="84">
        <f t="shared" si="17"/>
        <v>2.7830285615836385</v>
      </c>
      <c r="S17" s="84">
        <f t="shared" si="17"/>
        <v>0.2966271722774448</v>
      </c>
      <c r="T17" s="84">
        <f t="shared" si="17"/>
        <v>0.29783271155329527</v>
      </c>
      <c r="U17" s="84">
        <f t="shared" si="17"/>
        <v>48.544241172520195</v>
      </c>
      <c r="V17" s="84">
        <f t="shared" si="17"/>
        <v>55.449607140270786</v>
      </c>
      <c r="W17" s="84">
        <f t="shared" si="17"/>
        <v>1.8899465616518578</v>
      </c>
      <c r="X17" s="84">
        <f t="shared" si="17"/>
        <v>2.07019857154138</v>
      </c>
      <c r="Y17" s="84">
        <f t="shared" si="17"/>
        <v>8.251978320895786</v>
      </c>
      <c r="Z17" s="84">
        <f t="shared" si="17"/>
        <v>0.011049591000000001</v>
      </c>
      <c r="AA17" s="84">
        <f t="shared" si="17"/>
        <v>6135.038469566796</v>
      </c>
      <c r="AB17" s="84">
        <f t="shared" si="17"/>
        <v>10.24221652874928</v>
      </c>
      <c r="AC17" s="84">
        <f t="shared" si="17"/>
        <v>3.4653985</v>
      </c>
      <c r="AD17" s="84">
        <f t="shared" si="17"/>
        <v>5.7594699999999985</v>
      </c>
      <c r="AE17" s="84">
        <f t="shared" si="17"/>
        <v>0.022237320727367206</v>
      </c>
    </row>
    <row r="18" spans="1:31" ht="36">
      <c r="A18" s="77" t="s">
        <v>136</v>
      </c>
      <c r="B18" s="79" t="s">
        <v>312</v>
      </c>
      <c r="C18" s="79" t="s">
        <v>313</v>
      </c>
      <c r="D18" s="79" t="s">
        <v>314</v>
      </c>
      <c r="E18" s="79" t="s">
        <v>315</v>
      </c>
      <c r="F18" s="79" t="s">
        <v>316</v>
      </c>
      <c r="G18" s="79" t="s">
        <v>317</v>
      </c>
      <c r="H18" s="79" t="s">
        <v>318</v>
      </c>
      <c r="I18" s="79" t="s">
        <v>319</v>
      </c>
      <c r="J18" s="79" t="s">
        <v>320</v>
      </c>
      <c r="K18" s="79" t="s">
        <v>321</v>
      </c>
      <c r="L18" s="79" t="s">
        <v>322</v>
      </c>
      <c r="M18" s="79" t="s">
        <v>324</v>
      </c>
      <c r="N18" s="79" t="s">
        <v>325</v>
      </c>
      <c r="O18" s="79" t="s">
        <v>323</v>
      </c>
      <c r="P18" s="79" t="s">
        <v>326</v>
      </c>
      <c r="Q18" s="79" t="s">
        <v>327</v>
      </c>
      <c r="R18" s="79" t="s">
        <v>328</v>
      </c>
      <c r="S18" s="78" t="s">
        <v>267</v>
      </c>
      <c r="T18" s="78" t="s">
        <v>268</v>
      </c>
      <c r="U18" s="79" t="s">
        <v>373</v>
      </c>
      <c r="V18" s="80" t="s">
        <v>204</v>
      </c>
      <c r="W18" s="80" t="s">
        <v>372</v>
      </c>
      <c r="X18" s="80" t="s">
        <v>371</v>
      </c>
      <c r="Y18" s="80" t="s">
        <v>210</v>
      </c>
      <c r="Z18" s="116" t="s">
        <v>153</v>
      </c>
      <c r="AA18" s="116" t="s">
        <v>329</v>
      </c>
      <c r="AB18" s="117" t="s">
        <v>28</v>
      </c>
      <c r="AC18" s="116" t="s">
        <v>330</v>
      </c>
      <c r="AD18" s="116" t="s">
        <v>331</v>
      </c>
      <c r="AE18" s="116" t="s">
        <v>332</v>
      </c>
    </row>
    <row r="19" spans="1:31" ht="12">
      <c r="A19" s="63" t="s">
        <v>66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104"/>
      <c r="AA19" s="104"/>
      <c r="AB19" s="113"/>
      <c r="AC19" s="104"/>
      <c r="AD19" s="104"/>
      <c r="AE19" s="104"/>
    </row>
    <row r="20" spans="1:31" ht="13.5">
      <c r="A20" s="13" t="s">
        <v>221</v>
      </c>
      <c r="B20" s="84">
        <v>41.42</v>
      </c>
      <c r="C20" s="84">
        <v>25.41</v>
      </c>
      <c r="D20" s="84">
        <f t="shared" si="1"/>
        <v>21.004352882836933</v>
      </c>
      <c r="E20" s="91">
        <v>46.825</v>
      </c>
      <c r="F20" s="91">
        <v>49.315</v>
      </c>
      <c r="G20" s="91">
        <v>28.465</v>
      </c>
      <c r="H20" s="91">
        <v>10.308147044729209</v>
      </c>
      <c r="I20" s="91">
        <v>17.010955496785265</v>
      </c>
      <c r="J20" s="86">
        <v>9.684265135333376</v>
      </c>
      <c r="K20" s="91">
        <v>19.90134188817599</v>
      </c>
      <c r="L20" s="91">
        <f t="shared" si="2"/>
        <v>4.018180941760915</v>
      </c>
      <c r="M20" s="91">
        <f t="shared" si="3"/>
        <v>2.434901437948478</v>
      </c>
      <c r="N20" s="91">
        <f t="shared" si="4"/>
        <v>4.277041099265002</v>
      </c>
      <c r="O20" s="91">
        <f t="shared" si="5"/>
        <v>2.081266692102251</v>
      </c>
      <c r="P20" s="92">
        <f t="shared" si="6"/>
        <v>2.2292998151950507</v>
      </c>
      <c r="Q20" s="86">
        <f t="shared" si="7"/>
        <v>2.3478466713581185</v>
      </c>
      <c r="R20" s="93">
        <f t="shared" si="8"/>
        <v>2.5503812636165573</v>
      </c>
      <c r="S20" s="93">
        <f t="shared" si="9"/>
        <v>0.20985975219301267</v>
      </c>
      <c r="T20" s="93">
        <f t="shared" si="10"/>
        <v>0.34486985224905325</v>
      </c>
      <c r="U20" s="93">
        <f t="shared" si="11"/>
        <v>31.9813120924826</v>
      </c>
      <c r="V20" s="93">
        <f t="shared" si="12"/>
        <v>27.35492026585632</v>
      </c>
      <c r="W20" s="93">
        <f t="shared" si="13"/>
        <v>1.6502437754303625</v>
      </c>
      <c r="X20" s="93">
        <f t="shared" si="14"/>
        <v>2.0550182806917636</v>
      </c>
      <c r="Y20" s="93">
        <f aca="true" t="shared" si="18" ref="Y20:Y28">100*(F20-E20)/(F20-G20)</f>
        <v>11.942446043165445</v>
      </c>
      <c r="Z20" s="100">
        <v>0.00687777</v>
      </c>
      <c r="AA20" s="100">
        <v>277.4556626911077</v>
      </c>
      <c r="AB20" s="109">
        <v>1.817449551235357</v>
      </c>
      <c r="AC20" s="100">
        <v>0.5</v>
      </c>
      <c r="AD20" s="100">
        <v>4.48</v>
      </c>
      <c r="AE20" s="100">
        <v>0.02371415920436818</v>
      </c>
    </row>
    <row r="21" spans="1:31" ht="13.5">
      <c r="A21" s="13" t="s">
        <v>73</v>
      </c>
      <c r="B21" s="84">
        <v>48.62</v>
      </c>
      <c r="C21" s="84">
        <v>25.43</v>
      </c>
      <c r="D21" s="84">
        <f t="shared" si="1"/>
        <v>24.69434755463865</v>
      </c>
      <c r="E21" s="91">
        <v>55.537</v>
      </c>
      <c r="F21" s="91">
        <v>58.978</v>
      </c>
      <c r="G21" s="91">
        <v>34.501</v>
      </c>
      <c r="H21" s="91">
        <v>12.71304071673536</v>
      </c>
      <c r="I21" s="91">
        <v>20.56293834109718</v>
      </c>
      <c r="J21" s="86">
        <v>11.46566310230814</v>
      </c>
      <c r="K21" s="91">
        <v>27.493504492184286</v>
      </c>
      <c r="L21" s="91">
        <f t="shared" si="2"/>
        <v>3.8244194353910124</v>
      </c>
      <c r="M21" s="91">
        <f t="shared" si="3"/>
        <v>2.3644480761209037</v>
      </c>
      <c r="N21" s="91">
        <f t="shared" si="4"/>
        <v>4.240487407153308</v>
      </c>
      <c r="O21" s="91">
        <f t="shared" si="5"/>
        <v>1.7684177007635182</v>
      </c>
      <c r="P21" s="92">
        <f t="shared" si="6"/>
        <v>2.2489762030407556</v>
      </c>
      <c r="Q21" s="86">
        <f t="shared" si="7"/>
        <v>2.3883198318767254</v>
      </c>
      <c r="R21" s="93">
        <f t="shared" si="8"/>
        <v>2.6400931736071493</v>
      </c>
      <c r="S21" s="93">
        <f t="shared" si="9"/>
        <v>0.1906329578728833</v>
      </c>
      <c r="T21" s="93">
        <f t="shared" si="10"/>
        <v>0.39473508296401566</v>
      </c>
      <c r="U21" s="93">
        <f t="shared" si="11"/>
        <v>29.9400360066985</v>
      </c>
      <c r="V21" s="93">
        <f t="shared" si="12"/>
        <v>20.834539812997015</v>
      </c>
      <c r="W21" s="93">
        <f t="shared" si="13"/>
        <v>1.6174681415145842</v>
      </c>
      <c r="X21" s="93">
        <f t="shared" si="14"/>
        <v>2.397899209741267</v>
      </c>
      <c r="Y21" s="93">
        <f t="shared" si="18"/>
        <v>14.058095354822903</v>
      </c>
      <c r="Z21" s="100">
        <v>0.00808559</v>
      </c>
      <c r="AA21" s="100">
        <v>204.47268862326655</v>
      </c>
      <c r="AB21" s="109">
        <v>1.8520602701843651</v>
      </c>
      <c r="AC21" s="100">
        <v>0.599</v>
      </c>
      <c r="AD21" s="100">
        <v>5.82</v>
      </c>
      <c r="AE21" s="100">
        <v>0.023421842912172572</v>
      </c>
    </row>
    <row r="22" spans="1:31" ht="13.5">
      <c r="A22" s="13" t="s">
        <v>273</v>
      </c>
      <c r="B22" s="84">
        <v>51.93</v>
      </c>
      <c r="C22" s="84">
        <v>25.39</v>
      </c>
      <c r="D22" s="84">
        <f t="shared" si="1"/>
        <v>26.292604318980104</v>
      </c>
      <c r="E22" s="91">
        <v>64.752</v>
      </c>
      <c r="F22" s="91">
        <v>65.668</v>
      </c>
      <c r="G22" s="91">
        <v>39.324</v>
      </c>
      <c r="H22" s="91">
        <v>10.852321264950334</v>
      </c>
      <c r="I22" s="91">
        <v>18.110548297682023</v>
      </c>
      <c r="J22" s="86">
        <v>10.321255036912167</v>
      </c>
      <c r="K22" s="91">
        <v>18.94033162774</v>
      </c>
      <c r="L22" s="91">
        <f t="shared" si="2"/>
        <v>4.785151372888118</v>
      </c>
      <c r="M22" s="91">
        <f t="shared" si="3"/>
        <v>2.8673897193187985</v>
      </c>
      <c r="N22" s="91">
        <f t="shared" si="4"/>
        <v>5.03136486931884</v>
      </c>
      <c r="O22" s="91">
        <f t="shared" si="5"/>
        <v>2.7417682552053813</v>
      </c>
      <c r="P22" s="92">
        <f t="shared" si="6"/>
        <v>2.4627457673813176</v>
      </c>
      <c r="Q22" s="86">
        <f t="shared" si="7"/>
        <v>2.4975844615208236</v>
      </c>
      <c r="R22" s="93">
        <f t="shared" si="8"/>
        <v>2.54648419065597</v>
      </c>
      <c r="S22" s="93">
        <f t="shared" si="9"/>
        <v>0.21988062342810494</v>
      </c>
      <c r="T22" s="93">
        <f t="shared" si="10"/>
        <v>0.2888085110439022</v>
      </c>
      <c r="U22" s="93">
        <f t="shared" si="11"/>
        <v>49.401525232963934</v>
      </c>
      <c r="V22" s="93">
        <f t="shared" si="12"/>
        <v>48.39495188567643</v>
      </c>
      <c r="W22" s="93">
        <f t="shared" si="13"/>
        <v>1.668817928950697</v>
      </c>
      <c r="X22" s="93">
        <f t="shared" si="14"/>
        <v>1.8350802843262</v>
      </c>
      <c r="Y22" s="93">
        <f t="shared" si="18"/>
        <v>3.4770725781962146</v>
      </c>
      <c r="Z22" s="100">
        <v>0.01237393</v>
      </c>
      <c r="AA22" s="100">
        <v>821.9160014746544</v>
      </c>
      <c r="AB22" s="109">
        <v>2.424452053632112</v>
      </c>
      <c r="AC22" s="100">
        <v>1.2</v>
      </c>
      <c r="AD22" s="100">
        <v>0.85</v>
      </c>
      <c r="AE22" s="100">
        <v>0.023349886405529954</v>
      </c>
    </row>
    <row r="23" spans="1:31" ht="13.5">
      <c r="A23" s="13" t="s">
        <v>205</v>
      </c>
      <c r="B23" s="84">
        <v>40.13</v>
      </c>
      <c r="C23" s="84">
        <v>25.38</v>
      </c>
      <c r="D23" s="84">
        <f t="shared" si="1"/>
        <v>20.30216142664401</v>
      </c>
      <c r="E23" s="91">
        <v>47.335</v>
      </c>
      <c r="F23" s="91">
        <v>49.241</v>
      </c>
      <c r="G23" s="91">
        <v>29.023</v>
      </c>
      <c r="H23" s="91">
        <v>10.48099532487358</v>
      </c>
      <c r="I23" s="91">
        <v>18.964156684943063</v>
      </c>
      <c r="J23" s="86">
        <v>9.657589645460572</v>
      </c>
      <c r="K23" s="91">
        <v>18.31</v>
      </c>
      <c r="L23" s="91">
        <f t="shared" si="2"/>
        <v>3.828834834489733</v>
      </c>
      <c r="M23" s="91">
        <f t="shared" si="3"/>
        <v>2.116097260041199</v>
      </c>
      <c r="N23" s="91">
        <f t="shared" si="4"/>
        <v>4.155281128440015</v>
      </c>
      <c r="O23" s="91">
        <f t="shared" si="5"/>
        <v>2.191698525395959</v>
      </c>
      <c r="P23" s="92">
        <f t="shared" si="6"/>
        <v>2.331525151695367</v>
      </c>
      <c r="Q23" s="86">
        <f t="shared" si="7"/>
        <v>2.425406781337944</v>
      </c>
      <c r="R23" s="93">
        <f t="shared" si="8"/>
        <v>2.584916994320664</v>
      </c>
      <c r="S23" s="93">
        <f t="shared" si="9"/>
        <v>0.280110986806047</v>
      </c>
      <c r="T23" s="93">
        <f t="shared" si="10"/>
        <v>0.30728507363826446</v>
      </c>
      <c r="U23" s="93">
        <f t="shared" si="11"/>
        <v>26.7293855402509</v>
      </c>
      <c r="V23" s="93">
        <f t="shared" si="12"/>
        <v>30.46116552240947</v>
      </c>
      <c r="W23" s="93">
        <f t="shared" si="13"/>
        <v>1.809385091503397</v>
      </c>
      <c r="X23" s="93">
        <f t="shared" si="14"/>
        <v>1.8959182023856629</v>
      </c>
      <c r="Y23" s="93">
        <f t="shared" si="18"/>
        <v>9.427243050746853</v>
      </c>
      <c r="Z23" s="100">
        <v>0.00820666</v>
      </c>
      <c r="AA23" s="100">
        <v>81.67235838127854</v>
      </c>
      <c r="AB23" s="109">
        <v>2.9640560227912456</v>
      </c>
      <c r="AC23" s="100">
        <v>0.973</v>
      </c>
      <c r="AD23" s="100">
        <v>2.12</v>
      </c>
      <c r="AE23" s="100">
        <v>0.023136645433789956</v>
      </c>
    </row>
    <row r="24" spans="1:31" ht="13.5">
      <c r="A24" s="13" t="s">
        <v>209</v>
      </c>
      <c r="B24" s="84">
        <v>51.7</v>
      </c>
      <c r="C24" s="84">
        <v>25.47</v>
      </c>
      <c r="D24" s="84">
        <f t="shared" si="1"/>
        <v>26.341367316686803</v>
      </c>
      <c r="E24" s="91">
        <v>59.417</v>
      </c>
      <c r="F24" s="91">
        <v>62.352</v>
      </c>
      <c r="G24" s="91">
        <v>36.555</v>
      </c>
      <c r="H24" s="91">
        <v>15.785066366008767</v>
      </c>
      <c r="I24" s="91">
        <v>24.863906609393705</v>
      </c>
      <c r="J24" s="86">
        <v>11.5068</v>
      </c>
      <c r="K24" s="91">
        <v>25.49117081977744</v>
      </c>
      <c r="L24" s="91">
        <f t="shared" si="2"/>
        <v>3.2752475536833794</v>
      </c>
      <c r="M24" s="91">
        <f t="shared" si="3"/>
        <v>2.0793192643535545</v>
      </c>
      <c r="N24" s="91">
        <f t="shared" si="4"/>
        <v>4.49299544617096</v>
      </c>
      <c r="O24" s="91">
        <f t="shared" si="5"/>
        <v>2.0281532129504356</v>
      </c>
      <c r="P24" s="92">
        <f t="shared" si="6"/>
        <v>2.255653599361957</v>
      </c>
      <c r="Q24" s="86">
        <f t="shared" si="7"/>
        <v>2.367075302142766</v>
      </c>
      <c r="R24" s="93">
        <f t="shared" si="8"/>
        <v>2.598941474936576</v>
      </c>
      <c r="S24" s="93">
        <f t="shared" si="9"/>
        <v>0.16241520520435393</v>
      </c>
      <c r="T24" s="93">
        <f t="shared" si="10"/>
        <v>0.37204469491392345</v>
      </c>
      <c r="U24" s="93">
        <f t="shared" si="11"/>
        <v>22.67284599702267</v>
      </c>
      <c r="V24" s="93">
        <f t="shared" si="12"/>
        <v>26.7184861897309</v>
      </c>
      <c r="W24" s="93">
        <f t="shared" si="13"/>
        <v>1.5751537581707686</v>
      </c>
      <c r="X24" s="93">
        <f t="shared" si="14"/>
        <v>2.2153136249676226</v>
      </c>
      <c r="Y24" s="93">
        <f t="shared" si="18"/>
        <v>11.377291933170508</v>
      </c>
      <c r="Z24" s="100">
        <v>0.0056853699999999995</v>
      </c>
      <c r="AA24" s="100">
        <v>153.43283325468752</v>
      </c>
      <c r="AB24" s="109">
        <v>3.5749652177430846</v>
      </c>
      <c r="AC24" s="100">
        <v>0.813</v>
      </c>
      <c r="AD24" s="100">
        <v>1.68</v>
      </c>
      <c r="AE24" s="100">
        <v>0.023751212578125003</v>
      </c>
    </row>
    <row r="25" spans="1:25" ht="13.5">
      <c r="A25" s="13" t="s">
        <v>36</v>
      </c>
      <c r="B25" s="84">
        <v>40.07</v>
      </c>
      <c r="C25" s="84">
        <v>25.41</v>
      </c>
      <c r="D25" s="84">
        <f t="shared" si="1"/>
        <v>20.3197590539661</v>
      </c>
      <c r="E25" s="91">
        <v>52.039</v>
      </c>
      <c r="F25" s="91">
        <v>52.393</v>
      </c>
      <c r="G25" s="91">
        <v>32.168</v>
      </c>
      <c r="H25" s="91">
        <v>7.6395895287958115</v>
      </c>
      <c r="I25" s="91">
        <v>13.962597149609683</v>
      </c>
      <c r="J25" s="86">
        <v>7.287545112245457</v>
      </c>
      <c r="K25" s="91">
        <v>13.298075187969925</v>
      </c>
      <c r="L25" s="91">
        <f t="shared" si="2"/>
        <v>5.245046196391133</v>
      </c>
      <c r="M25" s="91">
        <f t="shared" si="3"/>
        <v>2.869809933685592</v>
      </c>
      <c r="N25" s="91">
        <f t="shared" si="4"/>
        <v>5.498422223509712</v>
      </c>
      <c r="O25" s="91">
        <f t="shared" si="5"/>
        <v>3.0132180359642753</v>
      </c>
      <c r="P25" s="92">
        <f t="shared" si="6"/>
        <v>2.561004776768886</v>
      </c>
      <c r="Q25" s="86">
        <f t="shared" si="7"/>
        <v>2.578426243187845</v>
      </c>
      <c r="R25" s="93">
        <f t="shared" si="8"/>
        <v>2.6188415278546624</v>
      </c>
      <c r="S25" s="93">
        <f t="shared" si="9"/>
        <v>0.2863570166632427</v>
      </c>
      <c r="T25" s="93">
        <f t="shared" si="10"/>
        <v>0.28538711926237614</v>
      </c>
      <c r="U25" s="93">
        <f t="shared" si="11"/>
        <v>54.26354631758449</v>
      </c>
      <c r="V25" s="93">
        <f t="shared" si="12"/>
        <v>60.183822587988764</v>
      </c>
      <c r="W25" s="93">
        <f t="shared" si="13"/>
        <v>1.8276632660669314</v>
      </c>
      <c r="X25" s="93">
        <f t="shared" si="14"/>
        <v>1.8247674605299957</v>
      </c>
      <c r="Y25" s="93">
        <f t="shared" si="18"/>
        <v>1.7503090234857808</v>
      </c>
    </row>
    <row r="26" spans="1:31" ht="13.5">
      <c r="A26" s="13" t="s">
        <v>310</v>
      </c>
      <c r="B26" s="84">
        <v>39.73</v>
      </c>
      <c r="C26" s="84">
        <v>25.39</v>
      </c>
      <c r="D26" s="84">
        <f t="shared" si="1"/>
        <v>20.115639699462342</v>
      </c>
      <c r="E26" s="91">
        <v>51.857</v>
      </c>
      <c r="F26" s="91">
        <v>52.234</v>
      </c>
      <c r="G26" s="91">
        <v>32.23</v>
      </c>
      <c r="H26" s="91">
        <v>8.20259695218589</v>
      </c>
      <c r="I26" s="91">
        <v>13.949459159169924</v>
      </c>
      <c r="J26" s="86">
        <v>7.211380548545439</v>
      </c>
      <c r="K26" s="91">
        <v>15.049061042926501</v>
      </c>
      <c r="L26" s="91">
        <f t="shared" si="2"/>
        <v>4.843587979708358</v>
      </c>
      <c r="M26" s="91">
        <f t="shared" si="3"/>
        <v>2.8481390960511024</v>
      </c>
      <c r="N26" s="91">
        <f t="shared" si="4"/>
        <v>5.509347306323153</v>
      </c>
      <c r="O26" s="91">
        <f t="shared" si="5"/>
        <v>2.640031819039917</v>
      </c>
      <c r="P26" s="92">
        <f t="shared" si="6"/>
        <v>2.577944364423372</v>
      </c>
      <c r="Q26" s="86">
        <f t="shared" si="7"/>
        <v>2.596686000564831</v>
      </c>
      <c r="R26" s="93">
        <f t="shared" si="8"/>
        <v>2.6421256432465476</v>
      </c>
      <c r="S26" s="93">
        <f t="shared" si="9"/>
        <v>0.2357421349311751</v>
      </c>
      <c r="T26" s="93">
        <f t="shared" si="10"/>
        <v>0.35096595059112284</v>
      </c>
      <c r="U26" s="93">
        <f t="shared" si="11"/>
        <v>51.683722001615045</v>
      </c>
      <c r="V26" s="93">
        <f t="shared" si="12"/>
        <v>48.900371444631155</v>
      </c>
      <c r="W26" s="93">
        <f t="shared" si="13"/>
        <v>1.700614968708485</v>
      </c>
      <c r="X26" s="93">
        <f t="shared" si="14"/>
        <v>2.086848827574624</v>
      </c>
      <c r="Y26" s="93">
        <f t="shared" si="18"/>
        <v>1.8846230753849347</v>
      </c>
      <c r="Z26" s="100">
        <v>0.0052086499999999996</v>
      </c>
      <c r="AA26" s="100">
        <v>23034.799373195874</v>
      </c>
      <c r="AB26" s="109">
        <v>2.7118351204246784</v>
      </c>
      <c r="AC26" s="100">
        <v>0.565</v>
      </c>
      <c r="AD26" s="100">
        <v>0.0409</v>
      </c>
      <c r="AE26" s="100">
        <v>0.020566785154639174</v>
      </c>
    </row>
    <row r="27" spans="1:31" ht="13.5">
      <c r="A27" s="13" t="s">
        <v>302</v>
      </c>
      <c r="B27" s="84">
        <v>40.12</v>
      </c>
      <c r="C27" s="84">
        <v>24.54</v>
      </c>
      <c r="D27" s="84">
        <f t="shared" si="1"/>
        <v>18.975792490819547</v>
      </c>
      <c r="E27" s="91">
        <v>48.562</v>
      </c>
      <c r="F27" s="91">
        <v>48.759</v>
      </c>
      <c r="G27" s="91">
        <v>29.593</v>
      </c>
      <c r="H27" s="91">
        <v>7.726143273150844</v>
      </c>
      <c r="I27" s="91">
        <v>13.642851572234845</v>
      </c>
      <c r="J27" s="86">
        <v>7.437600000000001</v>
      </c>
      <c r="K27" s="91">
        <v>12.5</v>
      </c>
      <c r="L27" s="91">
        <f t="shared" si="2"/>
        <v>5.19275899780699</v>
      </c>
      <c r="M27" s="91">
        <f t="shared" si="3"/>
        <v>2.940734185047497</v>
      </c>
      <c r="N27" s="91">
        <f t="shared" si="4"/>
        <v>5.394213187049585</v>
      </c>
      <c r="O27" s="91">
        <f t="shared" si="5"/>
        <v>3.2096</v>
      </c>
      <c r="P27" s="92">
        <f t="shared" si="6"/>
        <v>2.5591553039744825</v>
      </c>
      <c r="Q27" s="86">
        <f t="shared" si="7"/>
        <v>2.5695369520714095</v>
      </c>
      <c r="R27" s="93">
        <f t="shared" si="8"/>
        <v>2.5600716959249303</v>
      </c>
      <c r="S27" s="93">
        <f t="shared" si="9"/>
        <v>0.26393518220268924</v>
      </c>
      <c r="T27" s="93">
        <f t="shared" si="10"/>
        <v>0.22596483011826216</v>
      </c>
      <c r="U27" s="93">
        <f t="shared" si="11"/>
        <v>55.94521932864475</v>
      </c>
      <c r="V27" s="93">
        <f t="shared" si="12"/>
        <v>64.90298892254806</v>
      </c>
      <c r="W27" s="93">
        <f t="shared" si="13"/>
        <v>1.7658035956497442</v>
      </c>
      <c r="X27" s="93">
        <f t="shared" si="14"/>
        <v>1.680649671937184</v>
      </c>
      <c r="Y27" s="93">
        <f t="shared" si="18"/>
        <v>1.0278618386726637</v>
      </c>
      <c r="Z27" s="100">
        <v>0.01952295</v>
      </c>
      <c r="AA27" s="100">
        <v>2189.1120591024337</v>
      </c>
      <c r="AB27" s="109">
        <v>0.27915863125193685</v>
      </c>
      <c r="AC27" s="100">
        <v>0.218</v>
      </c>
      <c r="AD27" s="100">
        <v>0.171</v>
      </c>
      <c r="AE27" s="100">
        <v>0.019202737360547666</v>
      </c>
    </row>
    <row r="28" spans="1:31" ht="13.5">
      <c r="A28" s="13" t="s">
        <v>34</v>
      </c>
      <c r="B28" s="84">
        <v>40.14</v>
      </c>
      <c r="C28" s="84">
        <v>24.72</v>
      </c>
      <c r="D28" s="84">
        <f t="shared" si="1"/>
        <v>19.26478570150131</v>
      </c>
      <c r="E28" s="91">
        <v>46.89</v>
      </c>
      <c r="F28" s="91">
        <v>46.951</v>
      </c>
      <c r="G28" s="91">
        <v>27.778</v>
      </c>
      <c r="H28" s="84">
        <v>7.013942971200457</v>
      </c>
      <c r="I28" s="84">
        <v>12.360459042918976</v>
      </c>
      <c r="J28" s="86">
        <v>6.913829311890782</v>
      </c>
      <c r="K28" s="84">
        <v>11.789923664122139</v>
      </c>
      <c r="L28" s="91">
        <f t="shared" si="2"/>
        <v>5.722886565347982</v>
      </c>
      <c r="M28" s="91">
        <f t="shared" si="3"/>
        <v>3.2474522071245637</v>
      </c>
      <c r="N28" s="91">
        <f t="shared" si="4"/>
        <v>5.805755130657483</v>
      </c>
      <c r="O28" s="91">
        <f t="shared" si="5"/>
        <v>3.4046021962084323</v>
      </c>
      <c r="P28" s="92">
        <f t="shared" si="6"/>
        <v>2.43397464817612</v>
      </c>
      <c r="Q28" s="86">
        <f t="shared" si="7"/>
        <v>2.4371410472705697</v>
      </c>
      <c r="R28" s="93">
        <f t="shared" si="8"/>
        <v>2.453432398493093</v>
      </c>
      <c r="S28" s="93">
        <f t="shared" si="9"/>
        <v>0.26253736562251695</v>
      </c>
      <c r="T28" s="93">
        <f t="shared" si="10"/>
        <v>0.23793655084676305</v>
      </c>
      <c r="U28" s="93">
        <f t="shared" si="11"/>
        <v>64.81504438818568</v>
      </c>
      <c r="V28" s="93">
        <f t="shared" si="12"/>
        <v>69.94260376526161</v>
      </c>
      <c r="W28" s="93">
        <f t="shared" si="13"/>
        <v>1.7622696810726202</v>
      </c>
      <c r="X28" s="93">
        <f t="shared" si="14"/>
        <v>1.7052668112366012</v>
      </c>
      <c r="Y28" s="93">
        <f t="shared" si="18"/>
        <v>0.3181557398424865</v>
      </c>
      <c r="Z28" s="100">
        <v>0.009569089999999999</v>
      </c>
      <c r="AA28" s="100">
        <v>15635.022851048832</v>
      </c>
      <c r="AB28" s="109">
        <v>6.949459143972939</v>
      </c>
      <c r="AC28" s="100">
        <v>2.66</v>
      </c>
      <c r="AD28" s="100">
        <v>0.0339</v>
      </c>
      <c r="AE28" s="100">
        <v>0.019137114872764788</v>
      </c>
    </row>
    <row r="29" spans="1:31" ht="13.5">
      <c r="A29" s="29" t="s">
        <v>35</v>
      </c>
      <c r="B29" s="84"/>
      <c r="C29" s="84"/>
      <c r="D29" s="84"/>
      <c r="E29" s="91"/>
      <c r="F29" s="91"/>
      <c r="G29" s="91"/>
      <c r="H29" s="84"/>
      <c r="I29" s="84"/>
      <c r="J29" s="86"/>
      <c r="K29" s="84"/>
      <c r="L29" s="91"/>
      <c r="M29" s="91"/>
      <c r="N29" s="91"/>
      <c r="O29" s="91"/>
      <c r="P29" s="92"/>
      <c r="Q29" s="86"/>
      <c r="R29" s="93"/>
      <c r="S29" s="93"/>
      <c r="T29" s="93"/>
      <c r="U29" s="93"/>
      <c r="V29" s="93"/>
      <c r="W29" s="93"/>
      <c r="X29" s="93"/>
      <c r="Y29" s="93"/>
      <c r="Z29" s="100">
        <v>0.01158011</v>
      </c>
      <c r="AA29" s="100">
        <v>401.55696178150976</v>
      </c>
      <c r="AB29" s="109">
        <v>0.09326336278325509</v>
      </c>
      <c r="AC29" s="100">
        <v>0.0432</v>
      </c>
      <c r="AD29" s="100">
        <v>3.28</v>
      </c>
      <c r="AE29" s="100">
        <v>0.019588144477146817</v>
      </c>
    </row>
    <row r="30" spans="1:31" ht="15" thickBot="1">
      <c r="A30" s="13" t="s">
        <v>135</v>
      </c>
      <c r="B30" s="84">
        <v>44.93</v>
      </c>
      <c r="C30" s="84">
        <v>24.7</v>
      </c>
      <c r="D30" s="84">
        <f t="shared" si="1"/>
        <v>21.52881899823621</v>
      </c>
      <c r="E30" s="91">
        <v>57.65</v>
      </c>
      <c r="F30" s="91">
        <v>57.983</v>
      </c>
      <c r="G30" s="91">
        <v>36.652</v>
      </c>
      <c r="H30" s="84">
        <v>13.828730374439786</v>
      </c>
      <c r="I30" s="84">
        <v>20.429276138497265</v>
      </c>
      <c r="J30" s="86">
        <v>8.358463694259072</v>
      </c>
      <c r="K30" s="84">
        <v>19.65552314797743</v>
      </c>
      <c r="L30" s="91">
        <f t="shared" si="2"/>
        <v>3.2490329034866408</v>
      </c>
      <c r="M30" s="91">
        <f t="shared" si="3"/>
        <v>2.199294761860562</v>
      </c>
      <c r="N30" s="91">
        <f t="shared" si="4"/>
        <v>5.3753897418804035</v>
      </c>
      <c r="O30" s="91">
        <f t="shared" si="5"/>
        <v>2.285871490763314</v>
      </c>
      <c r="P30" s="92">
        <f t="shared" si="6"/>
        <v>2.677805968117577</v>
      </c>
      <c r="Q30" s="86">
        <f t="shared" si="7"/>
        <v>2.6932736071008057</v>
      </c>
      <c r="R30" s="93">
        <f t="shared" si="8"/>
        <v>2.7454995713877515</v>
      </c>
      <c r="S30" s="93">
        <f t="shared" si="9"/>
        <v>0.0771438139859044</v>
      </c>
      <c r="T30" s="93">
        <f t="shared" si="10"/>
        <v>0.38962198223924505</v>
      </c>
      <c r="U30" s="93">
        <f t="shared" si="11"/>
        <v>27.902921171179116</v>
      </c>
      <c r="V30" s="93">
        <f t="shared" si="12"/>
        <v>39.11206705016917</v>
      </c>
      <c r="W30" s="93">
        <f t="shared" si="13"/>
        <v>1.4773067075092836</v>
      </c>
      <c r="X30" s="93">
        <f t="shared" si="14"/>
        <v>2.3515712775635587</v>
      </c>
      <c r="Y30" s="93">
        <f>100*(F30-E30)/(F30-G30)</f>
        <v>1.5611082462144226</v>
      </c>
      <c r="Z30" s="102">
        <v>0.04178794</v>
      </c>
      <c r="AA30" s="102">
        <v>8177.7171875</v>
      </c>
      <c r="AB30" s="111">
        <v>0.13161692105425632</v>
      </c>
      <c r="AC30" s="102">
        <v>0.22</v>
      </c>
      <c r="AD30" s="102">
        <v>15.1</v>
      </c>
      <c r="AE30" s="102">
        <v>0.0192416875</v>
      </c>
    </row>
    <row r="31" spans="1:235" ht="12.75" thickTop="1">
      <c r="A31" s="81" t="s">
        <v>144</v>
      </c>
      <c r="B31" s="83">
        <f aca="true" t="shared" si="19" ref="B31:Z31">MAX(B20:B30)</f>
        <v>51.93</v>
      </c>
      <c r="C31" s="83">
        <f t="shared" si="19"/>
        <v>25.47</v>
      </c>
      <c r="D31" s="83">
        <f t="shared" si="19"/>
        <v>26.341367316686803</v>
      </c>
      <c r="E31" s="83">
        <f t="shared" si="19"/>
        <v>64.752</v>
      </c>
      <c r="F31" s="83">
        <f t="shared" si="19"/>
        <v>65.668</v>
      </c>
      <c r="G31" s="83">
        <f t="shared" si="19"/>
        <v>39.324</v>
      </c>
      <c r="H31" s="83">
        <f t="shared" si="19"/>
        <v>15.785066366008767</v>
      </c>
      <c r="I31" s="83">
        <f t="shared" si="19"/>
        <v>24.863906609393705</v>
      </c>
      <c r="J31" s="83">
        <f t="shared" si="19"/>
        <v>11.5068</v>
      </c>
      <c r="K31" s="83">
        <f t="shared" si="19"/>
        <v>27.493504492184286</v>
      </c>
      <c r="L31" s="83">
        <f t="shared" si="19"/>
        <v>5.722886565347982</v>
      </c>
      <c r="M31" s="83">
        <f t="shared" si="19"/>
        <v>3.2474522071245637</v>
      </c>
      <c r="N31" s="83">
        <f t="shared" si="19"/>
        <v>5.805755130657483</v>
      </c>
      <c r="O31" s="83">
        <f t="shared" si="19"/>
        <v>3.4046021962084323</v>
      </c>
      <c r="P31" s="83">
        <f t="shared" si="19"/>
        <v>2.677805968117577</v>
      </c>
      <c r="Q31" s="83">
        <f t="shared" si="19"/>
        <v>2.6932736071008057</v>
      </c>
      <c r="R31" s="83">
        <f t="shared" si="19"/>
        <v>2.7454995713877515</v>
      </c>
      <c r="S31" s="83">
        <f t="shared" si="19"/>
        <v>0.2863570166632427</v>
      </c>
      <c r="T31" s="83">
        <f t="shared" si="19"/>
        <v>0.39473508296401566</v>
      </c>
      <c r="U31" s="83">
        <f t="shared" si="19"/>
        <v>64.81504438818568</v>
      </c>
      <c r="V31" s="83">
        <f t="shared" si="19"/>
        <v>69.94260376526161</v>
      </c>
      <c r="W31" s="83">
        <f t="shared" si="19"/>
        <v>1.8276632660669314</v>
      </c>
      <c r="X31" s="83">
        <f t="shared" si="19"/>
        <v>2.397899209741267</v>
      </c>
      <c r="Y31" s="83">
        <f t="shared" si="19"/>
        <v>14.058095354822903</v>
      </c>
      <c r="Z31" s="83">
        <f t="shared" si="19"/>
        <v>0.04178794</v>
      </c>
      <c r="AA31" s="83">
        <f>MAX(AA20:AA30)</f>
        <v>23034.799373195874</v>
      </c>
      <c r="AB31" s="83">
        <f>MAX(AB20:AB30)</f>
        <v>6.949459143972939</v>
      </c>
      <c r="AC31" s="83">
        <f>MAX(AC20:AC30)</f>
        <v>2.66</v>
      </c>
      <c r="AD31" s="83">
        <f>MAX(AD20:AD30)</f>
        <v>15.1</v>
      </c>
      <c r="AE31" s="83">
        <f>MAX(AE20:AE30)</f>
        <v>0.023751212578125003</v>
      </c>
      <c r="AG31" s="31"/>
      <c r="AH31" s="31"/>
      <c r="AI31" s="31"/>
      <c r="AJ31" s="31"/>
      <c r="AK31" s="30"/>
      <c r="AL31" s="31"/>
      <c r="AM31" s="31"/>
      <c r="AN31" s="31"/>
      <c r="AO31" s="31"/>
      <c r="AP31" s="31"/>
      <c r="AQ31" s="31"/>
      <c r="AR31" s="31"/>
      <c r="AS31" s="30"/>
      <c r="AT31" s="31"/>
      <c r="AU31" s="31"/>
      <c r="AV31" s="31"/>
      <c r="AW31" s="31"/>
      <c r="AX31" s="31"/>
      <c r="AY31" s="31"/>
      <c r="AZ31" s="31"/>
      <c r="BA31" s="30"/>
      <c r="BB31" s="31"/>
      <c r="BC31" s="31"/>
      <c r="BD31" s="31"/>
      <c r="BE31" s="31"/>
      <c r="BF31" s="31"/>
      <c r="BG31" s="31"/>
      <c r="BH31" s="31"/>
      <c r="BI31" s="30"/>
      <c r="BJ31" s="31"/>
      <c r="BK31" s="31"/>
      <c r="BL31" s="31"/>
      <c r="BM31" s="31"/>
      <c r="BN31" s="31"/>
      <c r="BO31" s="31"/>
      <c r="BP31" s="31"/>
      <c r="BQ31" s="30"/>
      <c r="BR31" s="31"/>
      <c r="BS31" s="31"/>
      <c r="BT31" s="31"/>
      <c r="BU31" s="31"/>
      <c r="BV31" s="31"/>
      <c r="BW31" s="31"/>
      <c r="BX31" s="31"/>
      <c r="BY31" s="30"/>
      <c r="BZ31" s="31"/>
      <c r="CA31" s="31"/>
      <c r="CB31" s="31"/>
      <c r="CC31" s="31"/>
      <c r="CD31" s="31"/>
      <c r="CE31" s="31"/>
      <c r="CF31" s="31"/>
      <c r="CG31" s="30"/>
      <c r="CH31" s="31"/>
      <c r="CI31" s="31"/>
      <c r="CJ31" s="31"/>
      <c r="CK31" s="31"/>
      <c r="CL31" s="31"/>
      <c r="CM31" s="31"/>
      <c r="CN31" s="31"/>
      <c r="CO31" s="30"/>
      <c r="CP31" s="31"/>
      <c r="CQ31" s="31"/>
      <c r="CR31" s="31"/>
      <c r="CS31" s="31"/>
      <c r="CT31" s="31"/>
      <c r="CU31" s="31"/>
      <c r="CV31" s="31"/>
      <c r="CW31" s="30"/>
      <c r="CX31" s="31"/>
      <c r="CY31" s="31"/>
      <c r="CZ31" s="31"/>
      <c r="DA31" s="31"/>
      <c r="DB31" s="31"/>
      <c r="DC31" s="31"/>
      <c r="DD31" s="31"/>
      <c r="DE31" s="30"/>
      <c r="DF31" s="31"/>
      <c r="DG31" s="31"/>
      <c r="DH31" s="31"/>
      <c r="DI31" s="31"/>
      <c r="DJ31" s="31"/>
      <c r="DK31" s="31"/>
      <c r="DL31" s="31"/>
      <c r="DM31" s="30"/>
      <c r="DN31" s="31"/>
      <c r="DO31" s="31"/>
      <c r="DP31" s="31"/>
      <c r="DQ31" s="31"/>
      <c r="DR31" s="31"/>
      <c r="DS31" s="31"/>
      <c r="DT31" s="31"/>
      <c r="DU31" s="30"/>
      <c r="DV31" s="31"/>
      <c r="DW31" s="31"/>
      <c r="DX31" s="31"/>
      <c r="DY31" s="31"/>
      <c r="DZ31" s="31"/>
      <c r="EA31" s="31"/>
      <c r="EB31" s="31"/>
      <c r="EC31" s="30"/>
      <c r="ED31" s="31"/>
      <c r="EE31" s="31"/>
      <c r="EF31" s="31"/>
      <c r="EG31" s="31"/>
      <c r="EH31" s="31"/>
      <c r="EI31" s="31"/>
      <c r="EJ31" s="31"/>
      <c r="EK31" s="30"/>
      <c r="EL31" s="31"/>
      <c r="EM31" s="31"/>
      <c r="EN31" s="31"/>
      <c r="EO31" s="31"/>
      <c r="EP31" s="31"/>
      <c r="EQ31" s="31"/>
      <c r="ER31" s="31"/>
      <c r="ES31" s="30"/>
      <c r="ET31" s="31"/>
      <c r="EU31" s="31"/>
      <c r="EV31" s="31"/>
      <c r="EW31" s="31"/>
      <c r="EX31" s="31"/>
      <c r="EY31" s="31"/>
      <c r="EZ31" s="31"/>
      <c r="FA31" s="30"/>
      <c r="FB31" s="31"/>
      <c r="FC31" s="31"/>
      <c r="FD31" s="31"/>
      <c r="FE31" s="31"/>
      <c r="FF31" s="31"/>
      <c r="FG31" s="31"/>
      <c r="FH31" s="31"/>
      <c r="FI31" s="30"/>
      <c r="FJ31" s="31"/>
      <c r="FK31" s="31"/>
      <c r="FL31" s="31"/>
      <c r="FM31" s="31"/>
      <c r="FN31" s="31"/>
      <c r="FO31" s="31"/>
      <c r="FP31" s="31"/>
      <c r="FQ31" s="30"/>
      <c r="FR31" s="31"/>
      <c r="FS31" s="31"/>
      <c r="FT31" s="31"/>
      <c r="FU31" s="31"/>
      <c r="FV31" s="31"/>
      <c r="FW31" s="31"/>
      <c r="FX31" s="31"/>
      <c r="FY31" s="30"/>
      <c r="FZ31" s="31"/>
      <c r="GA31" s="31"/>
      <c r="GB31" s="31"/>
      <c r="GC31" s="31"/>
      <c r="GD31" s="31"/>
      <c r="GE31" s="31"/>
      <c r="GF31" s="31"/>
      <c r="GG31" s="30"/>
      <c r="GH31" s="31"/>
      <c r="GI31" s="31"/>
      <c r="GJ31" s="31"/>
      <c r="GK31" s="31"/>
      <c r="GL31" s="31"/>
      <c r="GM31" s="31"/>
      <c r="GN31" s="31"/>
      <c r="GO31" s="30"/>
      <c r="GP31" s="31"/>
      <c r="GQ31" s="31"/>
      <c r="GR31" s="31"/>
      <c r="GS31" s="31"/>
      <c r="GT31" s="31"/>
      <c r="GU31" s="31"/>
      <c r="GV31" s="31"/>
      <c r="GW31" s="30"/>
      <c r="GX31" s="31"/>
      <c r="GY31" s="31"/>
      <c r="GZ31" s="31"/>
      <c r="HA31" s="31"/>
      <c r="HB31" s="31"/>
      <c r="HC31" s="31"/>
      <c r="HD31" s="31"/>
      <c r="HE31" s="30"/>
      <c r="HF31" s="31"/>
      <c r="HG31" s="31"/>
      <c r="HH31" s="31"/>
      <c r="HI31" s="31"/>
      <c r="HJ31" s="31"/>
      <c r="HK31" s="31"/>
      <c r="HL31" s="31"/>
      <c r="HM31" s="30"/>
      <c r="HN31" s="31"/>
      <c r="HO31" s="31"/>
      <c r="HP31" s="31"/>
      <c r="HQ31" s="31"/>
      <c r="HR31" s="31"/>
      <c r="HS31" s="31"/>
      <c r="HT31" s="31"/>
      <c r="HU31" s="30"/>
      <c r="HV31" s="31"/>
      <c r="HW31" s="31"/>
      <c r="HX31" s="31"/>
      <c r="HY31" s="31"/>
      <c r="HZ31" s="31"/>
      <c r="IA31" s="31"/>
    </row>
    <row r="32" spans="1:235" ht="12">
      <c r="A32" s="59" t="s">
        <v>145</v>
      </c>
      <c r="B32" s="61">
        <f aca="true" t="shared" si="20" ref="B32:Z32">MIN(B20:B30)</f>
        <v>39.73</v>
      </c>
      <c r="C32" s="61">
        <f t="shared" si="20"/>
        <v>24.54</v>
      </c>
      <c r="D32" s="61">
        <f t="shared" si="20"/>
        <v>18.975792490819547</v>
      </c>
      <c r="E32" s="61">
        <f t="shared" si="20"/>
        <v>46.825</v>
      </c>
      <c r="F32" s="61">
        <f t="shared" si="20"/>
        <v>46.951</v>
      </c>
      <c r="G32" s="61">
        <f t="shared" si="20"/>
        <v>27.778</v>
      </c>
      <c r="H32" s="61">
        <f t="shared" si="20"/>
        <v>7.013942971200457</v>
      </c>
      <c r="I32" s="61">
        <f t="shared" si="20"/>
        <v>12.360459042918976</v>
      </c>
      <c r="J32" s="61">
        <f t="shared" si="20"/>
        <v>6.913829311890782</v>
      </c>
      <c r="K32" s="61">
        <f t="shared" si="20"/>
        <v>11.789923664122139</v>
      </c>
      <c r="L32" s="61">
        <f t="shared" si="20"/>
        <v>3.2490329034866408</v>
      </c>
      <c r="M32" s="61">
        <f t="shared" si="20"/>
        <v>2.0793192643535545</v>
      </c>
      <c r="N32" s="61">
        <f t="shared" si="20"/>
        <v>4.155281128440015</v>
      </c>
      <c r="O32" s="61">
        <f t="shared" si="20"/>
        <v>1.7684177007635182</v>
      </c>
      <c r="P32" s="61">
        <f t="shared" si="20"/>
        <v>2.2292998151950507</v>
      </c>
      <c r="Q32" s="61">
        <f t="shared" si="20"/>
        <v>2.3478466713581185</v>
      </c>
      <c r="R32" s="61">
        <f t="shared" si="20"/>
        <v>2.453432398493093</v>
      </c>
      <c r="S32" s="61">
        <f t="shared" si="20"/>
        <v>0.0771438139859044</v>
      </c>
      <c r="T32" s="61">
        <f t="shared" si="20"/>
        <v>0.22596483011826216</v>
      </c>
      <c r="U32" s="61">
        <f t="shared" si="20"/>
        <v>22.67284599702267</v>
      </c>
      <c r="V32" s="61">
        <f t="shared" si="20"/>
        <v>20.834539812997015</v>
      </c>
      <c r="W32" s="61">
        <f t="shared" si="20"/>
        <v>1.4773067075092836</v>
      </c>
      <c r="X32" s="61">
        <f t="shared" si="20"/>
        <v>1.680649671937184</v>
      </c>
      <c r="Y32" s="61">
        <f t="shared" si="20"/>
        <v>0.3181557398424865</v>
      </c>
      <c r="Z32" s="61">
        <f t="shared" si="20"/>
        <v>0.0052086499999999996</v>
      </c>
      <c r="AA32" s="61">
        <f>MIN(AA20:AA30)</f>
        <v>81.67235838127854</v>
      </c>
      <c r="AB32" s="61">
        <f>MIN(AB20:AB30)</f>
        <v>0.09326336278325509</v>
      </c>
      <c r="AC32" s="61">
        <f>MIN(AC20:AC30)</f>
        <v>0.0432</v>
      </c>
      <c r="AD32" s="61">
        <f>MIN(AD20:AD30)</f>
        <v>0.0339</v>
      </c>
      <c r="AE32" s="61">
        <f>MIN(AE20:AE30)</f>
        <v>0.019137114872764788</v>
      </c>
      <c r="AG32" s="31"/>
      <c r="AH32" s="31"/>
      <c r="AI32" s="31"/>
      <c r="AJ32" s="31"/>
      <c r="AK32" s="30"/>
      <c r="AL32" s="31"/>
      <c r="AM32" s="31"/>
      <c r="AN32" s="31"/>
      <c r="AO32" s="31"/>
      <c r="AP32" s="31"/>
      <c r="AQ32" s="31"/>
      <c r="AR32" s="31"/>
      <c r="AS32" s="30"/>
      <c r="AT32" s="31"/>
      <c r="AU32" s="31"/>
      <c r="AV32" s="31"/>
      <c r="AW32" s="31"/>
      <c r="AX32" s="31"/>
      <c r="AY32" s="31"/>
      <c r="AZ32" s="31"/>
      <c r="BA32" s="30"/>
      <c r="BB32" s="31"/>
      <c r="BC32" s="31"/>
      <c r="BD32" s="31"/>
      <c r="BE32" s="31"/>
      <c r="BF32" s="31"/>
      <c r="BG32" s="31"/>
      <c r="BH32" s="31"/>
      <c r="BI32" s="30"/>
      <c r="BJ32" s="31"/>
      <c r="BK32" s="31"/>
      <c r="BL32" s="31"/>
      <c r="BM32" s="31"/>
      <c r="BN32" s="31"/>
      <c r="BO32" s="31"/>
      <c r="BP32" s="31"/>
      <c r="BQ32" s="30"/>
      <c r="BR32" s="31"/>
      <c r="BS32" s="31"/>
      <c r="BT32" s="31"/>
      <c r="BU32" s="31"/>
      <c r="BV32" s="31"/>
      <c r="BW32" s="31"/>
      <c r="BX32" s="31"/>
      <c r="BY32" s="30"/>
      <c r="BZ32" s="31"/>
      <c r="CA32" s="31"/>
      <c r="CB32" s="31"/>
      <c r="CC32" s="31"/>
      <c r="CD32" s="31"/>
      <c r="CE32" s="31"/>
      <c r="CF32" s="31"/>
      <c r="CG32" s="30"/>
      <c r="CH32" s="31"/>
      <c r="CI32" s="31"/>
      <c r="CJ32" s="31"/>
      <c r="CK32" s="31"/>
      <c r="CL32" s="31"/>
      <c r="CM32" s="31"/>
      <c r="CN32" s="31"/>
      <c r="CO32" s="30"/>
      <c r="CP32" s="31"/>
      <c r="CQ32" s="31"/>
      <c r="CR32" s="31"/>
      <c r="CS32" s="31"/>
      <c r="CT32" s="31"/>
      <c r="CU32" s="31"/>
      <c r="CV32" s="31"/>
      <c r="CW32" s="30"/>
      <c r="CX32" s="31"/>
      <c r="CY32" s="31"/>
      <c r="CZ32" s="31"/>
      <c r="DA32" s="31"/>
      <c r="DB32" s="31"/>
      <c r="DC32" s="31"/>
      <c r="DD32" s="31"/>
      <c r="DE32" s="30"/>
      <c r="DF32" s="31"/>
      <c r="DG32" s="31"/>
      <c r="DH32" s="31"/>
      <c r="DI32" s="31"/>
      <c r="DJ32" s="31"/>
      <c r="DK32" s="31"/>
      <c r="DL32" s="31"/>
      <c r="DM32" s="30"/>
      <c r="DN32" s="31"/>
      <c r="DO32" s="31"/>
      <c r="DP32" s="31"/>
      <c r="DQ32" s="31"/>
      <c r="DR32" s="31"/>
      <c r="DS32" s="31"/>
      <c r="DT32" s="31"/>
      <c r="DU32" s="30"/>
      <c r="DV32" s="31"/>
      <c r="DW32" s="31"/>
      <c r="DX32" s="31"/>
      <c r="DY32" s="31"/>
      <c r="DZ32" s="31"/>
      <c r="EA32" s="31"/>
      <c r="EB32" s="31"/>
      <c r="EC32" s="30"/>
      <c r="ED32" s="31"/>
      <c r="EE32" s="31"/>
      <c r="EF32" s="31"/>
      <c r="EG32" s="31"/>
      <c r="EH32" s="31"/>
      <c r="EI32" s="31"/>
      <c r="EJ32" s="31"/>
      <c r="EK32" s="30"/>
      <c r="EL32" s="31"/>
      <c r="EM32" s="31"/>
      <c r="EN32" s="31"/>
      <c r="EO32" s="31"/>
      <c r="EP32" s="31"/>
      <c r="EQ32" s="31"/>
      <c r="ER32" s="31"/>
      <c r="ES32" s="30"/>
      <c r="ET32" s="31"/>
      <c r="EU32" s="31"/>
      <c r="EV32" s="31"/>
      <c r="EW32" s="31"/>
      <c r="EX32" s="31"/>
      <c r="EY32" s="31"/>
      <c r="EZ32" s="31"/>
      <c r="FA32" s="30"/>
      <c r="FB32" s="31"/>
      <c r="FC32" s="31"/>
      <c r="FD32" s="31"/>
      <c r="FE32" s="31"/>
      <c r="FF32" s="31"/>
      <c r="FG32" s="31"/>
      <c r="FH32" s="31"/>
      <c r="FI32" s="30"/>
      <c r="FJ32" s="31"/>
      <c r="FK32" s="31"/>
      <c r="FL32" s="31"/>
      <c r="FM32" s="31"/>
      <c r="FN32" s="31"/>
      <c r="FO32" s="31"/>
      <c r="FP32" s="31"/>
      <c r="FQ32" s="30"/>
      <c r="FR32" s="31"/>
      <c r="FS32" s="31"/>
      <c r="FT32" s="31"/>
      <c r="FU32" s="31"/>
      <c r="FV32" s="31"/>
      <c r="FW32" s="31"/>
      <c r="FX32" s="31"/>
      <c r="FY32" s="30"/>
      <c r="FZ32" s="31"/>
      <c r="GA32" s="31"/>
      <c r="GB32" s="31"/>
      <c r="GC32" s="31"/>
      <c r="GD32" s="31"/>
      <c r="GE32" s="31"/>
      <c r="GF32" s="31"/>
      <c r="GG32" s="30"/>
      <c r="GH32" s="31"/>
      <c r="GI32" s="31"/>
      <c r="GJ32" s="31"/>
      <c r="GK32" s="31"/>
      <c r="GL32" s="31"/>
      <c r="GM32" s="31"/>
      <c r="GN32" s="31"/>
      <c r="GO32" s="30"/>
      <c r="GP32" s="31"/>
      <c r="GQ32" s="31"/>
      <c r="GR32" s="31"/>
      <c r="GS32" s="31"/>
      <c r="GT32" s="31"/>
      <c r="GU32" s="31"/>
      <c r="GV32" s="31"/>
      <c r="GW32" s="30"/>
      <c r="GX32" s="31"/>
      <c r="GY32" s="31"/>
      <c r="GZ32" s="31"/>
      <c r="HA32" s="31"/>
      <c r="HB32" s="31"/>
      <c r="HC32" s="31"/>
      <c r="HD32" s="31"/>
      <c r="HE32" s="30"/>
      <c r="HF32" s="31"/>
      <c r="HG32" s="31"/>
      <c r="HH32" s="31"/>
      <c r="HI32" s="31"/>
      <c r="HJ32" s="31"/>
      <c r="HK32" s="31"/>
      <c r="HL32" s="31"/>
      <c r="HM32" s="30"/>
      <c r="HN32" s="31"/>
      <c r="HO32" s="31"/>
      <c r="HP32" s="31"/>
      <c r="HQ32" s="31"/>
      <c r="HR32" s="31"/>
      <c r="HS32" s="31"/>
      <c r="HT32" s="31"/>
      <c r="HU32" s="30"/>
      <c r="HV32" s="31"/>
      <c r="HW32" s="31"/>
      <c r="HX32" s="31"/>
      <c r="HY32" s="31"/>
      <c r="HZ32" s="31"/>
      <c r="IA32" s="31"/>
    </row>
    <row r="33" spans="1:31" s="13" customFormat="1" ht="13.5">
      <c r="A33" s="119" t="s">
        <v>374</v>
      </c>
      <c r="B33" s="84">
        <f>AVERAGE(B20:B30)</f>
        <v>43.879000000000005</v>
      </c>
      <c r="C33" s="84">
        <f aca="true" t="shared" si="21" ref="C33:AE33">AVERAGE(C20:C30)</f>
        <v>25.183999999999997</v>
      </c>
      <c r="D33" s="84">
        <f t="shared" si="21"/>
        <v>21.883962944377203</v>
      </c>
      <c r="E33" s="84">
        <f t="shared" si="21"/>
        <v>53.08639999999999</v>
      </c>
      <c r="F33" s="84">
        <f t="shared" si="21"/>
        <v>54.3874</v>
      </c>
      <c r="G33" s="84">
        <f t="shared" si="21"/>
        <v>32.6289</v>
      </c>
      <c r="H33" s="84">
        <f t="shared" si="21"/>
        <v>10.455057381707004</v>
      </c>
      <c r="I33" s="84">
        <f t="shared" si="21"/>
        <v>17.38571484923319</v>
      </c>
      <c r="J33" s="84">
        <f t="shared" si="21"/>
        <v>8.9844391586955</v>
      </c>
      <c r="K33" s="84">
        <f t="shared" si="21"/>
        <v>18.242893187087372</v>
      </c>
      <c r="L33" s="84">
        <f t="shared" si="21"/>
        <v>4.3985146780954265</v>
      </c>
      <c r="M33" s="84">
        <f t="shared" si="21"/>
        <v>2.596758594155225</v>
      </c>
      <c r="N33" s="84">
        <f t="shared" si="21"/>
        <v>4.9780297539768465</v>
      </c>
      <c r="O33" s="84">
        <f t="shared" si="21"/>
        <v>2.5364627928393486</v>
      </c>
      <c r="P33" s="84">
        <f t="shared" si="21"/>
        <v>2.4338085598134884</v>
      </c>
      <c r="Q33" s="84">
        <f t="shared" si="21"/>
        <v>2.490129689843184</v>
      </c>
      <c r="R33" s="84">
        <f t="shared" si="21"/>
        <v>2.59407879340439</v>
      </c>
      <c r="S33" s="84">
        <f t="shared" si="21"/>
        <v>0.21886150389099304</v>
      </c>
      <c r="T33" s="84">
        <f t="shared" si="21"/>
        <v>0.31976196478669283</v>
      </c>
      <c r="U33" s="84">
        <f t="shared" si="21"/>
        <v>41.533555807662765</v>
      </c>
      <c r="V33" s="84">
        <f t="shared" si="21"/>
        <v>43.68059174472689</v>
      </c>
      <c r="W33" s="84">
        <f t="shared" si="21"/>
        <v>1.6854726914576876</v>
      </c>
      <c r="X33" s="84">
        <f t="shared" si="21"/>
        <v>2.0048333650954477</v>
      </c>
      <c r="Y33" s="84">
        <f t="shared" si="21"/>
        <v>5.682420688370222</v>
      </c>
      <c r="Z33" s="84">
        <f t="shared" si="21"/>
        <v>0.012889806</v>
      </c>
      <c r="AA33" s="84">
        <f t="shared" si="21"/>
        <v>5097.715797705365</v>
      </c>
      <c r="AB33" s="84">
        <f t="shared" si="21"/>
        <v>2.2798316295073233</v>
      </c>
      <c r="AC33" s="84">
        <f t="shared" si="21"/>
        <v>0.77912</v>
      </c>
      <c r="AD33" s="84">
        <f t="shared" si="21"/>
        <v>3.35758</v>
      </c>
      <c r="AE33" s="84">
        <f t="shared" si="21"/>
        <v>0.021511021589908412</v>
      </c>
    </row>
    <row r="34" spans="1:31" s="13" customFormat="1" ht="36">
      <c r="A34" s="77" t="s">
        <v>136</v>
      </c>
      <c r="B34" s="79" t="s">
        <v>312</v>
      </c>
      <c r="C34" s="79" t="s">
        <v>313</v>
      </c>
      <c r="D34" s="79" t="s">
        <v>314</v>
      </c>
      <c r="E34" s="79" t="s">
        <v>315</v>
      </c>
      <c r="F34" s="79" t="s">
        <v>316</v>
      </c>
      <c r="G34" s="79" t="s">
        <v>317</v>
      </c>
      <c r="H34" s="79" t="s">
        <v>318</v>
      </c>
      <c r="I34" s="79" t="s">
        <v>319</v>
      </c>
      <c r="J34" s="79" t="s">
        <v>320</v>
      </c>
      <c r="K34" s="79" t="s">
        <v>321</v>
      </c>
      <c r="L34" s="79" t="s">
        <v>322</v>
      </c>
      <c r="M34" s="79" t="s">
        <v>324</v>
      </c>
      <c r="N34" s="79" t="s">
        <v>325</v>
      </c>
      <c r="O34" s="79" t="s">
        <v>323</v>
      </c>
      <c r="P34" s="79" t="s">
        <v>326</v>
      </c>
      <c r="Q34" s="79" t="s">
        <v>327</v>
      </c>
      <c r="R34" s="79" t="s">
        <v>328</v>
      </c>
      <c r="S34" s="78" t="s">
        <v>267</v>
      </c>
      <c r="T34" s="78" t="s">
        <v>268</v>
      </c>
      <c r="U34" s="79" t="s">
        <v>373</v>
      </c>
      <c r="V34" s="80" t="s">
        <v>204</v>
      </c>
      <c r="W34" s="80" t="s">
        <v>372</v>
      </c>
      <c r="X34" s="80" t="s">
        <v>371</v>
      </c>
      <c r="Y34" s="80" t="s">
        <v>210</v>
      </c>
      <c r="Z34" s="116" t="s">
        <v>153</v>
      </c>
      <c r="AA34" s="116" t="s">
        <v>329</v>
      </c>
      <c r="AB34" s="117" t="s">
        <v>28</v>
      </c>
      <c r="AC34" s="116" t="s">
        <v>330</v>
      </c>
      <c r="AD34" s="116" t="s">
        <v>331</v>
      </c>
      <c r="AE34" s="116" t="s">
        <v>332</v>
      </c>
    </row>
    <row r="35" spans="1:31" s="13" customFormat="1" ht="12">
      <c r="A35" s="63" t="s">
        <v>358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104"/>
      <c r="AA35" s="104"/>
      <c r="AB35" s="113"/>
      <c r="AC35" s="104"/>
      <c r="AD35" s="104"/>
      <c r="AE35" s="104"/>
    </row>
    <row r="36" spans="1:31" s="13" customFormat="1" ht="13.5">
      <c r="A36" s="13" t="s">
        <v>360</v>
      </c>
      <c r="B36" s="84"/>
      <c r="C36" s="84"/>
      <c r="D36" s="84"/>
      <c r="E36" s="91"/>
      <c r="F36" s="91"/>
      <c r="G36" s="91"/>
      <c r="H36" s="84"/>
      <c r="I36" s="84"/>
      <c r="J36" s="86"/>
      <c r="K36" s="84"/>
      <c r="L36" s="91"/>
      <c r="M36" s="91"/>
      <c r="N36" s="91"/>
      <c r="O36" s="91"/>
      <c r="P36" s="92"/>
      <c r="Q36" s="86"/>
      <c r="R36" s="93"/>
      <c r="S36" s="93"/>
      <c r="T36" s="93"/>
      <c r="U36" s="93"/>
      <c r="V36" s="93"/>
      <c r="W36" s="93"/>
      <c r="X36" s="93"/>
      <c r="Y36" s="93"/>
      <c r="Z36" s="105"/>
      <c r="AA36" s="105"/>
      <c r="AB36" s="114"/>
      <c r="AC36" s="105"/>
      <c r="AD36" s="105"/>
      <c r="AE36" s="105"/>
    </row>
    <row r="37" spans="1:31" s="13" customFormat="1" ht="13.5">
      <c r="A37" s="13" t="s">
        <v>38</v>
      </c>
      <c r="B37" s="84">
        <v>40.22</v>
      </c>
      <c r="C37" s="84">
        <v>25.38</v>
      </c>
      <c r="D37" s="84">
        <f t="shared" si="1"/>
        <v>20.347693311229055</v>
      </c>
      <c r="E37" s="91">
        <v>53.955</v>
      </c>
      <c r="F37" s="91">
        <v>54.278</v>
      </c>
      <c r="G37" s="91">
        <v>34.027</v>
      </c>
      <c r="H37" s="91">
        <v>7.756651114834385</v>
      </c>
      <c r="I37" s="91">
        <v>16.57789662219017</v>
      </c>
      <c r="J37" s="86">
        <v>7.280896424990729</v>
      </c>
      <c r="K37" s="91">
        <v>15.077571144937126</v>
      </c>
      <c r="L37" s="91">
        <f t="shared" si="2"/>
        <v>5.185227413810109</v>
      </c>
      <c r="M37" s="91">
        <f t="shared" si="3"/>
        <v>2.4261220175642753</v>
      </c>
      <c r="N37" s="91">
        <f t="shared" si="4"/>
        <v>5.524045069773289</v>
      </c>
      <c r="O37" s="91">
        <f t="shared" si="5"/>
        <v>2.667538399479243</v>
      </c>
      <c r="P37" s="92">
        <f t="shared" si="6"/>
        <v>2.6516519182164227</v>
      </c>
      <c r="Q37" s="86">
        <f t="shared" si="7"/>
        <v>2.6675259534232416</v>
      </c>
      <c r="R37" s="93">
        <f t="shared" si="8"/>
        <v>2.7074969891609797</v>
      </c>
      <c r="S37" s="93">
        <f t="shared" si="9"/>
        <v>0.3598589614788086</v>
      </c>
      <c r="T37" s="93">
        <f t="shared" si="10"/>
        <v>0.3479493571589763</v>
      </c>
      <c r="U37" s="93">
        <f t="shared" si="11"/>
        <v>42.44882324309121</v>
      </c>
      <c r="V37" s="93">
        <f t="shared" si="12"/>
        <v>51.17214064381302</v>
      </c>
      <c r="W37" s="93">
        <f t="shared" si="13"/>
        <v>2.137249229952523</v>
      </c>
      <c r="X37" s="93">
        <f t="shared" si="14"/>
        <v>2.070839943991694</v>
      </c>
      <c r="Y37" s="93">
        <f>100*(F37-E37)/(F37-G37)</f>
        <v>1.5949829638042587</v>
      </c>
      <c r="Z37" s="100">
        <v>0.00023333999999999999</v>
      </c>
      <c r="AA37" s="100">
        <v>1259.4490362073668</v>
      </c>
      <c r="AB37" s="109">
        <v>0.037070369418016634</v>
      </c>
      <c r="AC37" s="100">
        <v>0.000346</v>
      </c>
      <c r="AD37" s="100">
        <v>2.96</v>
      </c>
      <c r="AE37" s="100">
        <v>0.02041246412005457</v>
      </c>
    </row>
    <row r="38" spans="1:31" s="13" customFormat="1" ht="13.5">
      <c r="A38" s="13" t="s">
        <v>120</v>
      </c>
      <c r="B38" s="84"/>
      <c r="C38" s="84"/>
      <c r="D38" s="84"/>
      <c r="E38" s="91"/>
      <c r="F38" s="91"/>
      <c r="G38" s="92"/>
      <c r="H38" s="92"/>
      <c r="I38" s="92"/>
      <c r="J38" s="86"/>
      <c r="K38" s="92"/>
      <c r="L38" s="92"/>
      <c r="M38" s="91"/>
      <c r="N38" s="91"/>
      <c r="O38" s="91"/>
      <c r="P38" s="92"/>
      <c r="Q38" s="86"/>
      <c r="R38" s="93"/>
      <c r="S38" s="93"/>
      <c r="T38" s="93"/>
      <c r="U38" s="93"/>
      <c r="V38" s="93"/>
      <c r="W38" s="93"/>
      <c r="X38" s="93"/>
      <c r="Y38" s="93"/>
      <c r="Z38" s="100">
        <v>0.0005093999999999999</v>
      </c>
      <c r="AA38" s="100">
        <v>9941.189723402449</v>
      </c>
      <c r="AB38" s="109">
        <v>0.3906556733411858</v>
      </c>
      <c r="AC38" s="100">
        <v>0.00796</v>
      </c>
      <c r="AD38" s="100">
        <v>11.9</v>
      </c>
      <c r="AE38" s="100">
        <v>0.019228606815091778</v>
      </c>
    </row>
    <row r="39" spans="1:31" s="13" customFormat="1" ht="13.5">
      <c r="A39" s="13" t="s">
        <v>75</v>
      </c>
      <c r="B39" s="84">
        <v>47.98</v>
      </c>
      <c r="C39" s="84">
        <v>25.37</v>
      </c>
      <c r="D39" s="84">
        <f t="shared" si="1"/>
        <v>24.254429254648606</v>
      </c>
      <c r="E39" s="91">
        <v>51.442</v>
      </c>
      <c r="F39" s="91">
        <v>56.825</v>
      </c>
      <c r="G39" s="92">
        <v>32.709</v>
      </c>
      <c r="H39" s="92">
        <v>13.886879933177799</v>
      </c>
      <c r="I39" s="92">
        <v>35.09541223233747</v>
      </c>
      <c r="J39" s="86">
        <v>11.706432945034674</v>
      </c>
      <c r="K39" s="92">
        <v>23.41012731283147</v>
      </c>
      <c r="L39" s="92">
        <f t="shared" si="2"/>
        <v>3.455059756466153</v>
      </c>
      <c r="M39" s="91">
        <f t="shared" si="3"/>
        <v>1.367130258575235</v>
      </c>
      <c r="N39" s="91">
        <f t="shared" si="4"/>
        <v>4.098601190070532</v>
      </c>
      <c r="O39" s="91">
        <f t="shared" si="5"/>
        <v>2.04954032751891</v>
      </c>
      <c r="P39" s="92">
        <f t="shared" si="6"/>
        <v>2.120932200049219</v>
      </c>
      <c r="Q39" s="86">
        <f t="shared" si="7"/>
        <v>2.342871044434448</v>
      </c>
      <c r="R39" s="93">
        <f t="shared" si="8"/>
        <v>2.7460630972081357</v>
      </c>
      <c r="S39" s="93">
        <f t="shared" si="9"/>
        <v>0.40718254713844204</v>
      </c>
      <c r="T39" s="93">
        <f t="shared" si="10"/>
        <v>0.3332813339760926</v>
      </c>
      <c r="U39" s="93">
        <f t="shared" si="11"/>
        <v>11.156475410604244</v>
      </c>
      <c r="V39" s="93">
        <f t="shared" si="12"/>
        <v>26.24297796476357</v>
      </c>
      <c r="W39" s="93">
        <f t="shared" si="13"/>
        <v>2.5272352321913125</v>
      </c>
      <c r="X39" s="93">
        <f t="shared" si="14"/>
        <v>1.9997660621941171</v>
      </c>
      <c r="Y39" s="93">
        <f>100*(F39-E39)/(F39-G39)</f>
        <v>22.32128047769117</v>
      </c>
      <c r="Z39" s="100">
        <v>0.016845429999999998</v>
      </c>
      <c r="AA39" s="100">
        <v>81.86837718287039</v>
      </c>
      <c r="AB39" s="109">
        <v>3.7547275433159024</v>
      </c>
      <c r="AC39" s="100">
        <v>2.53</v>
      </c>
      <c r="AD39" s="100">
        <v>0.0149</v>
      </c>
      <c r="AE39" s="100">
        <v>0.023457987731481486</v>
      </c>
    </row>
    <row r="40" spans="1:31" s="13" customFormat="1" ht="13.5">
      <c r="A40" s="13" t="s">
        <v>270</v>
      </c>
      <c r="B40" s="84">
        <v>40.08</v>
      </c>
      <c r="C40" s="84">
        <v>25.42</v>
      </c>
      <c r="D40" s="84">
        <f t="shared" si="1"/>
        <v>20.34083077225426</v>
      </c>
      <c r="E40" s="91">
        <v>40.451</v>
      </c>
      <c r="F40" s="91">
        <v>44.854</v>
      </c>
      <c r="G40" s="92">
        <v>25.475</v>
      </c>
      <c r="H40" s="92">
        <v>13.232140620295093</v>
      </c>
      <c r="I40" s="92">
        <v>31.083497532637892</v>
      </c>
      <c r="J40" s="86">
        <v>8.102596914570631</v>
      </c>
      <c r="K40" s="92">
        <v>26.709157618869337</v>
      </c>
      <c r="L40" s="92">
        <f t="shared" si="2"/>
        <v>3.0289883662909687</v>
      </c>
      <c r="M40" s="91">
        <f t="shared" si="3"/>
        <v>1.2894301858378618</v>
      </c>
      <c r="N40" s="91">
        <f t="shared" si="4"/>
        <v>4.946562246966212</v>
      </c>
      <c r="O40" s="91">
        <f t="shared" si="5"/>
        <v>1.5006089136890077</v>
      </c>
      <c r="P40" s="92">
        <f t="shared" si="6"/>
        <v>1.9886601709098748</v>
      </c>
      <c r="Q40" s="86">
        <f t="shared" si="7"/>
        <v>2.205121339546402</v>
      </c>
      <c r="R40" s="93">
        <f t="shared" si="8"/>
        <v>2.7010550213675217</v>
      </c>
      <c r="S40" s="93">
        <f t="shared" si="9"/>
        <v>0.38933711741579513</v>
      </c>
      <c r="T40" s="93">
        <f t="shared" si="10"/>
        <v>0.4493211844399453</v>
      </c>
      <c r="U40" s="93">
        <f t="shared" si="11"/>
        <v>9.187426456800797</v>
      </c>
      <c r="V40" s="93">
        <f t="shared" si="12"/>
        <v>14.393359462205197</v>
      </c>
      <c r="W40" s="93">
        <f t="shared" si="13"/>
        <v>2.3490906289918714</v>
      </c>
      <c r="X40" s="93">
        <f t="shared" si="14"/>
        <v>3.2963700280880497</v>
      </c>
      <c r="Y40" s="93">
        <f>100*(F40-E40)/(F40-G40)</f>
        <v>22.7204706125187</v>
      </c>
      <c r="Z40" s="100">
        <v>0.011351459999999999</v>
      </c>
      <c r="AA40" s="100">
        <v>456.51392155811243</v>
      </c>
      <c r="AB40" s="109">
        <v>23.345014650097877</v>
      </c>
      <c r="AC40" s="100">
        <v>10.6</v>
      </c>
      <c r="AD40" s="100">
        <v>0.875</v>
      </c>
      <c r="AE40" s="100">
        <v>0.023901252437597508</v>
      </c>
    </row>
    <row r="41" spans="1:31" s="13" customFormat="1" ht="13.5">
      <c r="A41" s="13" t="s">
        <v>207</v>
      </c>
      <c r="B41" s="84">
        <v>40.08</v>
      </c>
      <c r="C41" s="84">
        <v>25.35</v>
      </c>
      <c r="D41" s="84">
        <f t="shared" si="1"/>
        <v>20.2289584128157</v>
      </c>
      <c r="E41" s="91">
        <v>37.844</v>
      </c>
      <c r="F41" s="91">
        <v>43.782</v>
      </c>
      <c r="G41" s="92">
        <v>23.612</v>
      </c>
      <c r="H41" s="92">
        <v>17.78954732233075</v>
      </c>
      <c r="I41" s="92">
        <v>38.687935380479736</v>
      </c>
      <c r="J41" s="86">
        <v>11.065072322889083</v>
      </c>
      <c r="K41" s="92">
        <v>26.434408927558163</v>
      </c>
      <c r="L41" s="92">
        <f t="shared" si="2"/>
        <v>2.2530084253289924</v>
      </c>
      <c r="M41" s="91">
        <f t="shared" si="3"/>
        <v>1.0359818792558944</v>
      </c>
      <c r="N41" s="91">
        <f t="shared" si="4"/>
        <v>3.6222085884690483</v>
      </c>
      <c r="O41" s="91">
        <f t="shared" si="5"/>
        <v>1.516205643554835</v>
      </c>
      <c r="P41" s="92">
        <f t="shared" si="6"/>
        <v>1.8707834198731954</v>
      </c>
      <c r="Q41" s="86">
        <f t="shared" si="7"/>
        <v>2.1643230020317152</v>
      </c>
      <c r="R41" s="93">
        <f t="shared" si="8"/>
        <v>2.659078133783024</v>
      </c>
      <c r="S41" s="93">
        <f t="shared" si="9"/>
        <v>0.3659361528415999</v>
      </c>
      <c r="T41" s="93">
        <f t="shared" si="10"/>
        <v>0.3937819960373773</v>
      </c>
      <c r="U41" s="93">
        <f t="shared" si="11"/>
        <v>5.485146430265433</v>
      </c>
      <c r="V41" s="93">
        <f t="shared" si="12"/>
        <v>13.869574530606448</v>
      </c>
      <c r="W41" s="93">
        <f t="shared" si="13"/>
        <v>2.1747565960779554</v>
      </c>
      <c r="X41" s="93">
        <f t="shared" si="14"/>
        <v>2.3889955850425166</v>
      </c>
      <c r="Y41" s="93">
        <f>100*(F41-E41)/(F41-G41)</f>
        <v>29.439762022806125</v>
      </c>
      <c r="Z41" s="100">
        <v>0.018702189999999997</v>
      </c>
      <c r="AA41" s="100">
        <v>75.18663422580644</v>
      </c>
      <c r="AB41" s="109">
        <v>2.4061353242588175</v>
      </c>
      <c r="AC41" s="100">
        <v>1.8</v>
      </c>
      <c r="AD41" s="100">
        <v>4.87</v>
      </c>
      <c r="AE41" s="100">
        <v>0.02334988640552995</v>
      </c>
    </row>
    <row r="42" spans="1:31" s="13" customFormat="1" ht="13.5">
      <c r="A42" s="13" t="s">
        <v>163</v>
      </c>
      <c r="B42" s="84">
        <v>38.01</v>
      </c>
      <c r="C42" s="84">
        <v>25.2</v>
      </c>
      <c r="D42" s="84">
        <f t="shared" si="1"/>
        <v>18.957839080485627</v>
      </c>
      <c r="E42" s="84">
        <v>38.915</v>
      </c>
      <c r="F42" s="91">
        <v>41.694</v>
      </c>
      <c r="G42" s="92">
        <v>23.166</v>
      </c>
      <c r="H42" s="92">
        <v>10.894948039935397</v>
      </c>
      <c r="I42" s="92">
        <v>24.735545911467273</v>
      </c>
      <c r="J42" s="86">
        <v>10.111777748768766</v>
      </c>
      <c r="K42" s="92">
        <v>16.148932740219948</v>
      </c>
      <c r="L42" s="92">
        <f t="shared" si="2"/>
        <v>3.488772948771712</v>
      </c>
      <c r="M42" s="91">
        <f t="shared" si="3"/>
        <v>1.5366549877671694</v>
      </c>
      <c r="N42" s="91">
        <f t="shared" si="4"/>
        <v>3.7589829349866974</v>
      </c>
      <c r="O42" s="91">
        <f t="shared" si="5"/>
        <v>2.3537159149430145</v>
      </c>
      <c r="P42" s="92">
        <f t="shared" si="6"/>
        <v>2.052712855868547</v>
      </c>
      <c r="Q42" s="86">
        <f t="shared" si="7"/>
        <v>2.1993012928840603</v>
      </c>
      <c r="R42" s="93">
        <f t="shared" si="8"/>
        <v>2.4709505365420026</v>
      </c>
      <c r="S42" s="93">
        <f t="shared" si="9"/>
        <v>0.3796506809761262</v>
      </c>
      <c r="T42" s="93">
        <f t="shared" si="10"/>
        <v>0.1775322867376388</v>
      </c>
      <c r="U42" s="93">
        <f t="shared" si="11"/>
        <v>13.37457767933911</v>
      </c>
      <c r="V42" s="93">
        <f t="shared" si="12"/>
        <v>28.694300150969408</v>
      </c>
      <c r="W42" s="93">
        <f t="shared" si="13"/>
        <v>2.270368414865239</v>
      </c>
      <c r="X42" s="93">
        <f t="shared" si="14"/>
        <v>1.5970418992037558</v>
      </c>
      <c r="Y42" s="93">
        <f>100*(F42-E42)/(F42-G42)</f>
        <v>14.998920552677045</v>
      </c>
      <c r="Z42" s="100">
        <v>0.00021224999999999998</v>
      </c>
      <c r="AA42" s="100">
        <v>181.5705929032258</v>
      </c>
      <c r="AB42" s="109">
        <v>11.15429917550059</v>
      </c>
      <c r="AC42" s="100">
        <v>0.0947</v>
      </c>
      <c r="AD42" s="100">
        <v>5.25</v>
      </c>
      <c r="AE42" s="100">
        <v>0.022983619354838707</v>
      </c>
    </row>
    <row r="43" spans="1:31" s="13" customFormat="1" ht="13.5">
      <c r="A43" s="13" t="s">
        <v>279</v>
      </c>
      <c r="B43" s="84">
        <v>50.71</v>
      </c>
      <c r="C43" s="84">
        <v>25.4</v>
      </c>
      <c r="D43" s="84">
        <f t="shared" si="1"/>
        <v>25.695136265034108</v>
      </c>
      <c r="E43" s="91">
        <v>53.879</v>
      </c>
      <c r="F43" s="91">
        <v>59.356</v>
      </c>
      <c r="G43" s="92">
        <v>33.853</v>
      </c>
      <c r="H43" s="92">
        <v>15.786966591502189</v>
      </c>
      <c r="I43" s="92">
        <v>38.74940711505388</v>
      </c>
      <c r="J43" s="86">
        <v>11.431780318060147</v>
      </c>
      <c r="K43" s="92">
        <v>28.48408627874221</v>
      </c>
      <c r="L43" s="92">
        <f t="shared" si="2"/>
        <v>3.21214336560997</v>
      </c>
      <c r="M43" s="91">
        <f t="shared" si="3"/>
        <v>1.3086651842035415</v>
      </c>
      <c r="N43" s="91">
        <f t="shared" si="4"/>
        <v>4.435879503377734</v>
      </c>
      <c r="O43" s="91">
        <f t="shared" si="5"/>
        <v>1.7802923184460748</v>
      </c>
      <c r="P43" s="92">
        <f t="shared" si="6"/>
        <v>2.0968559747752122</v>
      </c>
      <c r="Q43" s="86">
        <f t="shared" si="7"/>
        <v>2.3100091545640695</v>
      </c>
      <c r="R43" s="93">
        <f t="shared" si="8"/>
        <v>2.6904524118645763</v>
      </c>
      <c r="S43" s="93">
        <f t="shared" si="9"/>
        <v>0.40049083482670855</v>
      </c>
      <c r="T43" s="93">
        <f t="shared" si="10"/>
        <v>0.4040004790803589</v>
      </c>
      <c r="U43" s="93">
        <f t="shared" si="11"/>
        <v>10.0585635761747</v>
      </c>
      <c r="V43" s="93">
        <f t="shared" si="12"/>
        <v>20.558602454282283</v>
      </c>
      <c r="W43" s="93">
        <f t="shared" si="13"/>
        <v>2.454518852020116</v>
      </c>
      <c r="X43" s="93">
        <f t="shared" si="14"/>
        <v>2.491657947077806</v>
      </c>
      <c r="Y43" s="93">
        <f>100*(F43-E43)/(F43-G43)</f>
        <v>21.475904795514268</v>
      </c>
      <c r="Z43" s="100">
        <v>0.0028821999999999997</v>
      </c>
      <c r="AA43" s="100">
        <v>36.836236440184045</v>
      </c>
      <c r="AB43" s="109">
        <v>2.0817431128998685</v>
      </c>
      <c r="AC43" s="100">
        <v>0.24</v>
      </c>
      <c r="AD43" s="100">
        <v>4.83</v>
      </c>
      <c r="AE43" s="100">
        <v>0.023314073696319017</v>
      </c>
    </row>
    <row r="44" spans="1:31" s="13" customFormat="1" ht="15" thickBot="1">
      <c r="A44" s="13" t="s">
        <v>336</v>
      </c>
      <c r="B44" s="84"/>
      <c r="C44" s="84"/>
      <c r="D44" s="84"/>
      <c r="E44" s="84"/>
      <c r="F44" s="91"/>
      <c r="G44" s="91"/>
      <c r="H44" s="91"/>
      <c r="I44" s="91"/>
      <c r="J44" s="86"/>
      <c r="K44" s="91"/>
      <c r="L44" s="91"/>
      <c r="M44" s="91"/>
      <c r="N44" s="91"/>
      <c r="O44" s="91"/>
      <c r="P44" s="92"/>
      <c r="Q44" s="86"/>
      <c r="R44" s="93"/>
      <c r="S44" s="93"/>
      <c r="T44" s="93"/>
      <c r="U44" s="93"/>
      <c r="V44" s="93"/>
      <c r="W44" s="93"/>
      <c r="X44" s="93"/>
      <c r="Y44" s="93"/>
      <c r="Z44" s="102">
        <v>0.030518099999999996</v>
      </c>
      <c r="AA44" s="102">
        <v>110.29466089783284</v>
      </c>
      <c r="AB44" s="111">
        <v>22.691451958018362</v>
      </c>
      <c r="AC44" s="102">
        <v>27.7</v>
      </c>
      <c r="AD44" s="102">
        <v>0.0783</v>
      </c>
      <c r="AE44" s="102">
        <v>0.022978054353715176</v>
      </c>
    </row>
    <row r="45" spans="1:31" s="13" customFormat="1" ht="12.75" thickTop="1">
      <c r="A45" s="81" t="s">
        <v>144</v>
      </c>
      <c r="B45" s="82">
        <f aca="true" t="shared" si="22" ref="B45:Z45">MAX(B36:B44)</f>
        <v>50.71</v>
      </c>
      <c r="C45" s="82">
        <f t="shared" si="22"/>
        <v>25.42</v>
      </c>
      <c r="D45" s="82">
        <f t="shared" si="22"/>
        <v>25.695136265034108</v>
      </c>
      <c r="E45" s="82">
        <f t="shared" si="22"/>
        <v>53.955</v>
      </c>
      <c r="F45" s="82">
        <f t="shared" si="22"/>
        <v>59.356</v>
      </c>
      <c r="G45" s="82">
        <f t="shared" si="22"/>
        <v>34.027</v>
      </c>
      <c r="H45" s="82">
        <f t="shared" si="22"/>
        <v>17.78954732233075</v>
      </c>
      <c r="I45" s="82">
        <f t="shared" si="22"/>
        <v>38.74940711505388</v>
      </c>
      <c r="J45" s="82">
        <f t="shared" si="22"/>
        <v>11.706432945034674</v>
      </c>
      <c r="K45" s="82">
        <f t="shared" si="22"/>
        <v>28.48408627874221</v>
      </c>
      <c r="L45" s="82">
        <f t="shared" si="22"/>
        <v>5.185227413810109</v>
      </c>
      <c r="M45" s="82">
        <f t="shared" si="22"/>
        <v>2.4261220175642753</v>
      </c>
      <c r="N45" s="82">
        <f t="shared" si="22"/>
        <v>5.524045069773289</v>
      </c>
      <c r="O45" s="82">
        <f t="shared" si="22"/>
        <v>2.667538399479243</v>
      </c>
      <c r="P45" s="82">
        <f t="shared" si="22"/>
        <v>2.6516519182164227</v>
      </c>
      <c r="Q45" s="82">
        <f t="shared" si="22"/>
        <v>2.6675259534232416</v>
      </c>
      <c r="R45" s="82">
        <f t="shared" si="22"/>
        <v>2.7460630972081357</v>
      </c>
      <c r="S45" s="82">
        <f t="shared" si="22"/>
        <v>0.40718254713844204</v>
      </c>
      <c r="T45" s="82">
        <f t="shared" si="22"/>
        <v>0.4493211844399453</v>
      </c>
      <c r="U45" s="82">
        <f t="shared" si="22"/>
        <v>42.44882324309121</v>
      </c>
      <c r="V45" s="82">
        <f t="shared" si="22"/>
        <v>51.17214064381302</v>
      </c>
      <c r="W45" s="82">
        <f t="shared" si="22"/>
        <v>2.5272352321913125</v>
      </c>
      <c r="X45" s="82">
        <f t="shared" si="22"/>
        <v>3.2963700280880497</v>
      </c>
      <c r="Y45" s="82">
        <f t="shared" si="22"/>
        <v>29.439762022806125</v>
      </c>
      <c r="Z45" s="82">
        <f t="shared" si="22"/>
        <v>0.030518099999999996</v>
      </c>
      <c r="AA45" s="82">
        <f>MAX(AA36:AA44)</f>
        <v>9941.189723402449</v>
      </c>
      <c r="AB45" s="82">
        <f>MAX(AB36:AB44)</f>
        <v>23.345014650097877</v>
      </c>
      <c r="AC45" s="82">
        <f>MAX(AC36:AC44)</f>
        <v>27.7</v>
      </c>
      <c r="AD45" s="82">
        <f>MAX(AD36:AD44)</f>
        <v>11.9</v>
      </c>
      <c r="AE45" s="82">
        <f>MAX(AE36:AE44)</f>
        <v>0.023901252437597508</v>
      </c>
    </row>
    <row r="46" spans="1:31" s="13" customFormat="1" ht="12">
      <c r="A46" s="59" t="s">
        <v>145</v>
      </c>
      <c r="B46" s="60">
        <f aca="true" t="shared" si="23" ref="B46:Z46">MIN(B36:B44)</f>
        <v>38.01</v>
      </c>
      <c r="C46" s="60">
        <f t="shared" si="23"/>
        <v>25.2</v>
      </c>
      <c r="D46" s="60">
        <f t="shared" si="23"/>
        <v>18.957839080485627</v>
      </c>
      <c r="E46" s="60">
        <f t="shared" si="23"/>
        <v>37.844</v>
      </c>
      <c r="F46" s="60">
        <f t="shared" si="23"/>
        <v>41.694</v>
      </c>
      <c r="G46" s="60">
        <f t="shared" si="23"/>
        <v>23.166</v>
      </c>
      <c r="H46" s="60">
        <f t="shared" si="23"/>
        <v>7.756651114834385</v>
      </c>
      <c r="I46" s="60">
        <f t="shared" si="23"/>
        <v>16.57789662219017</v>
      </c>
      <c r="J46" s="60">
        <f t="shared" si="23"/>
        <v>7.280896424990729</v>
      </c>
      <c r="K46" s="60">
        <f t="shared" si="23"/>
        <v>15.077571144937126</v>
      </c>
      <c r="L46" s="60">
        <f t="shared" si="23"/>
        <v>2.2530084253289924</v>
      </c>
      <c r="M46" s="60">
        <f t="shared" si="23"/>
        <v>1.0359818792558944</v>
      </c>
      <c r="N46" s="60">
        <f t="shared" si="23"/>
        <v>3.6222085884690483</v>
      </c>
      <c r="O46" s="60">
        <f t="shared" si="23"/>
        <v>1.5006089136890077</v>
      </c>
      <c r="P46" s="60">
        <f t="shared" si="23"/>
        <v>1.8707834198731954</v>
      </c>
      <c r="Q46" s="60">
        <f t="shared" si="23"/>
        <v>2.1643230020317152</v>
      </c>
      <c r="R46" s="60">
        <f t="shared" si="23"/>
        <v>2.4709505365420026</v>
      </c>
      <c r="S46" s="60">
        <f t="shared" si="23"/>
        <v>0.3598589614788086</v>
      </c>
      <c r="T46" s="60">
        <f t="shared" si="23"/>
        <v>0.1775322867376388</v>
      </c>
      <c r="U46" s="60">
        <f t="shared" si="23"/>
        <v>5.485146430265433</v>
      </c>
      <c r="V46" s="60">
        <f t="shared" si="23"/>
        <v>13.869574530606448</v>
      </c>
      <c r="W46" s="60">
        <f t="shared" si="23"/>
        <v>2.137249229952523</v>
      </c>
      <c r="X46" s="60">
        <f t="shared" si="23"/>
        <v>1.5970418992037558</v>
      </c>
      <c r="Y46" s="60">
        <f t="shared" si="23"/>
        <v>1.5949829638042587</v>
      </c>
      <c r="Z46" s="60">
        <f t="shared" si="23"/>
        <v>0.00021224999999999998</v>
      </c>
      <c r="AA46" s="60">
        <f>MIN(AA36:AA44)</f>
        <v>36.836236440184045</v>
      </c>
      <c r="AB46" s="60">
        <f>MIN(AB36:AB44)</f>
        <v>0.037070369418016634</v>
      </c>
      <c r="AC46" s="60">
        <f>MIN(AC36:AC44)</f>
        <v>0.000346</v>
      </c>
      <c r="AD46" s="60">
        <f>MIN(AD36:AD44)</f>
        <v>0.0149</v>
      </c>
      <c r="AE46" s="60">
        <f>MIN(AE36:AE44)</f>
        <v>0.019228606815091778</v>
      </c>
    </row>
    <row r="47" spans="1:31" s="13" customFormat="1" ht="13.5">
      <c r="A47" s="119" t="s">
        <v>374</v>
      </c>
      <c r="B47" s="84">
        <f>AVERAGE(B36:B44)</f>
        <v>42.84666666666666</v>
      </c>
      <c r="C47" s="84">
        <f aca="true" t="shared" si="24" ref="C47:AE47">AVERAGE(C36:C44)</f>
        <v>25.353333333333335</v>
      </c>
      <c r="D47" s="84">
        <f t="shared" si="24"/>
        <v>21.637481182744562</v>
      </c>
      <c r="E47" s="84">
        <f t="shared" si="24"/>
        <v>46.080999999999996</v>
      </c>
      <c r="F47" s="84">
        <f t="shared" si="24"/>
        <v>50.131499999999996</v>
      </c>
      <c r="G47" s="84">
        <f t="shared" si="24"/>
        <v>28.807000000000002</v>
      </c>
      <c r="H47" s="84">
        <f t="shared" si="24"/>
        <v>13.224522270345936</v>
      </c>
      <c r="I47" s="84">
        <f t="shared" si="24"/>
        <v>30.82161579902774</v>
      </c>
      <c r="J47" s="84">
        <f t="shared" si="24"/>
        <v>9.949759445719005</v>
      </c>
      <c r="K47" s="84">
        <f t="shared" si="24"/>
        <v>22.71071400385971</v>
      </c>
      <c r="L47" s="84">
        <f t="shared" si="24"/>
        <v>3.4372000460463177</v>
      </c>
      <c r="M47" s="84">
        <f t="shared" si="24"/>
        <v>1.4939974188673295</v>
      </c>
      <c r="N47" s="84">
        <f t="shared" si="24"/>
        <v>4.397713255607251</v>
      </c>
      <c r="O47" s="84">
        <f t="shared" si="24"/>
        <v>1.9779835862718473</v>
      </c>
      <c r="P47" s="84">
        <f t="shared" si="24"/>
        <v>2.1302660899487456</v>
      </c>
      <c r="Q47" s="84">
        <f t="shared" si="24"/>
        <v>2.3148586311473225</v>
      </c>
      <c r="R47" s="84">
        <f t="shared" si="24"/>
        <v>2.6625160316543734</v>
      </c>
      <c r="S47" s="84">
        <f t="shared" si="24"/>
        <v>0.3837427157795801</v>
      </c>
      <c r="T47" s="84">
        <f t="shared" si="24"/>
        <v>0.3509777729050649</v>
      </c>
      <c r="U47" s="84">
        <f t="shared" si="24"/>
        <v>15.28516879937925</v>
      </c>
      <c r="V47" s="84">
        <f t="shared" si="24"/>
        <v>25.821825867773324</v>
      </c>
      <c r="W47" s="84">
        <f t="shared" si="24"/>
        <v>2.3188698256831692</v>
      </c>
      <c r="X47" s="84">
        <f t="shared" si="24"/>
        <v>2.307445244266323</v>
      </c>
      <c r="Y47" s="84">
        <f t="shared" si="24"/>
        <v>18.75855357083526</v>
      </c>
      <c r="Z47" s="84">
        <f t="shared" si="24"/>
        <v>0.010156796249999997</v>
      </c>
      <c r="AA47" s="84">
        <f t="shared" si="24"/>
        <v>1517.8636478522312</v>
      </c>
      <c r="AB47" s="84">
        <f t="shared" si="24"/>
        <v>8.232637225856328</v>
      </c>
      <c r="AC47" s="84">
        <f t="shared" si="24"/>
        <v>5.37162575</v>
      </c>
      <c r="AD47" s="84">
        <f t="shared" si="24"/>
        <v>3.847275</v>
      </c>
      <c r="AE47" s="84">
        <f t="shared" si="24"/>
        <v>0.022453243114328524</v>
      </c>
    </row>
    <row r="48" spans="1:31" s="13" customFormat="1" ht="36">
      <c r="A48" s="77" t="s">
        <v>136</v>
      </c>
      <c r="B48" s="79" t="s">
        <v>312</v>
      </c>
      <c r="C48" s="79" t="s">
        <v>313</v>
      </c>
      <c r="D48" s="79" t="s">
        <v>314</v>
      </c>
      <c r="E48" s="79" t="s">
        <v>315</v>
      </c>
      <c r="F48" s="79" t="s">
        <v>316</v>
      </c>
      <c r="G48" s="79" t="s">
        <v>317</v>
      </c>
      <c r="H48" s="79" t="s">
        <v>318</v>
      </c>
      <c r="I48" s="79" t="s">
        <v>319</v>
      </c>
      <c r="J48" s="79" t="s">
        <v>320</v>
      </c>
      <c r="K48" s="79" t="s">
        <v>321</v>
      </c>
      <c r="L48" s="79" t="s">
        <v>322</v>
      </c>
      <c r="M48" s="79" t="s">
        <v>324</v>
      </c>
      <c r="N48" s="79" t="s">
        <v>325</v>
      </c>
      <c r="O48" s="79" t="s">
        <v>323</v>
      </c>
      <c r="P48" s="79" t="s">
        <v>326</v>
      </c>
      <c r="Q48" s="79" t="s">
        <v>327</v>
      </c>
      <c r="R48" s="79" t="s">
        <v>328</v>
      </c>
      <c r="S48" s="78" t="s">
        <v>267</v>
      </c>
      <c r="T48" s="78" t="s">
        <v>268</v>
      </c>
      <c r="U48" s="79" t="s">
        <v>373</v>
      </c>
      <c r="V48" s="80" t="s">
        <v>204</v>
      </c>
      <c r="W48" s="80" t="s">
        <v>372</v>
      </c>
      <c r="X48" s="80" t="s">
        <v>371</v>
      </c>
      <c r="Y48" s="80" t="s">
        <v>210</v>
      </c>
      <c r="Z48" s="116" t="s">
        <v>153</v>
      </c>
      <c r="AA48" s="116" t="s">
        <v>329</v>
      </c>
      <c r="AB48" s="117" t="s">
        <v>28</v>
      </c>
      <c r="AC48" s="116" t="s">
        <v>330</v>
      </c>
      <c r="AD48" s="116" t="s">
        <v>331</v>
      </c>
      <c r="AE48" s="116" t="s">
        <v>332</v>
      </c>
    </row>
    <row r="49" spans="1:31" s="13" customFormat="1" ht="12">
      <c r="A49" s="56" t="s">
        <v>252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104"/>
      <c r="AA49" s="104"/>
      <c r="AB49" s="113"/>
      <c r="AC49" s="104"/>
      <c r="AD49" s="104"/>
      <c r="AE49" s="104"/>
    </row>
    <row r="50" spans="1:31" s="13" customFormat="1" ht="12">
      <c r="A50" s="63" t="s">
        <v>187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104"/>
      <c r="AA50" s="104"/>
      <c r="AB50" s="113"/>
      <c r="AC50" s="104"/>
      <c r="AD50" s="104"/>
      <c r="AE50" s="104"/>
    </row>
    <row r="51" spans="1:31" s="13" customFormat="1" ht="13.5">
      <c r="A51" s="13" t="s">
        <v>3</v>
      </c>
      <c r="B51" s="86"/>
      <c r="C51" s="86"/>
      <c r="D51" s="84"/>
      <c r="E51" s="92"/>
      <c r="F51" s="92"/>
      <c r="G51" s="92"/>
      <c r="H51" s="86"/>
      <c r="I51" s="86"/>
      <c r="J51" s="86"/>
      <c r="K51" s="86"/>
      <c r="L51" s="91"/>
      <c r="M51" s="91"/>
      <c r="N51" s="91"/>
      <c r="O51" s="91"/>
      <c r="P51" s="92"/>
      <c r="Q51" s="86"/>
      <c r="R51" s="93"/>
      <c r="S51" s="93"/>
      <c r="T51" s="93"/>
      <c r="U51" s="93"/>
      <c r="V51" s="93"/>
      <c r="W51" s="93"/>
      <c r="X51" s="93"/>
      <c r="Y51" s="93"/>
      <c r="Z51" s="100">
        <v>0.0093318</v>
      </c>
      <c r="AA51" s="100">
        <v>1761.1649027453268</v>
      </c>
      <c r="AB51" s="109">
        <v>1.0903577016224095</v>
      </c>
      <c r="AC51" s="100">
        <v>0.407</v>
      </c>
      <c r="AD51" s="100">
        <v>2.46</v>
      </c>
      <c r="AE51" s="100">
        <v>0.023864023072429904</v>
      </c>
    </row>
    <row r="52" spans="1:31" s="13" customFormat="1" ht="13.5">
      <c r="A52" s="13" t="s">
        <v>40</v>
      </c>
      <c r="B52" s="84">
        <v>54.4</v>
      </c>
      <c r="C52" s="84">
        <v>25.48</v>
      </c>
      <c r="D52" s="84">
        <f t="shared" si="1"/>
        <v>27.738797389729413</v>
      </c>
      <c r="E52" s="91">
        <v>71.454</v>
      </c>
      <c r="F52" s="91">
        <v>72.732</v>
      </c>
      <c r="G52" s="91">
        <v>45.13</v>
      </c>
      <c r="H52" s="91">
        <v>12.056928224522293</v>
      </c>
      <c r="I52" s="91">
        <v>18.379689019944944</v>
      </c>
      <c r="J52" s="86">
        <v>10.083642196703755</v>
      </c>
      <c r="K52" s="91">
        <v>21.54942007935219</v>
      </c>
      <c r="L52" s="91">
        <f t="shared" si="2"/>
        <v>4.511928659354309</v>
      </c>
      <c r="M52" s="91">
        <f t="shared" si="3"/>
        <v>2.9597889246639144</v>
      </c>
      <c r="N52" s="91">
        <f t="shared" si="4"/>
        <v>5.39487607144399</v>
      </c>
      <c r="O52" s="91">
        <f t="shared" si="5"/>
        <v>2.5244298825528</v>
      </c>
      <c r="P52" s="92">
        <f t="shared" si="6"/>
        <v>2.5759588274889165</v>
      </c>
      <c r="Q52" s="86">
        <f t="shared" si="7"/>
        <v>2.6220314809657106</v>
      </c>
      <c r="R52" s="93">
        <f t="shared" si="8"/>
        <v>2.7144051056070513</v>
      </c>
      <c r="S52" s="93">
        <f t="shared" si="9"/>
        <v>0.12230588254384066</v>
      </c>
      <c r="T52" s="93">
        <f t="shared" si="10"/>
        <v>0.35982837837486464</v>
      </c>
      <c r="U52" s="93">
        <f t="shared" si="11"/>
        <v>50.652587294019774</v>
      </c>
      <c r="V52" s="93">
        <f t="shared" si="12"/>
        <v>45.444216736409274</v>
      </c>
      <c r="W52" s="93">
        <f t="shared" si="13"/>
        <v>1.5244089271895094</v>
      </c>
      <c r="X52" s="93">
        <f t="shared" si="14"/>
        <v>2.1370671091836724</v>
      </c>
      <c r="Y52" s="93">
        <f>100*(F52-E52)/(F52-G52)</f>
        <v>4.630099268168995</v>
      </c>
      <c r="Z52" s="100">
        <v>0.009875</v>
      </c>
      <c r="AA52" s="100">
        <v>713.6660670415686</v>
      </c>
      <c r="AB52" s="109">
        <v>0.8101265822784811</v>
      </c>
      <c r="AC52" s="100">
        <v>0.32</v>
      </c>
      <c r="AD52" s="100">
        <v>0.794</v>
      </c>
      <c r="AE52" s="100">
        <v>0.0232464516951651</v>
      </c>
    </row>
    <row r="53" spans="1:31" s="13" customFormat="1" ht="13.5">
      <c r="A53" s="13" t="s">
        <v>41</v>
      </c>
      <c r="B53" s="84">
        <v>40.08</v>
      </c>
      <c r="C53" s="84">
        <v>25.4</v>
      </c>
      <c r="D53" s="84">
        <f t="shared" si="1"/>
        <v>20.30883576222771</v>
      </c>
      <c r="E53" s="91">
        <v>48.847</v>
      </c>
      <c r="F53" s="91">
        <v>50.55</v>
      </c>
      <c r="G53" s="91">
        <v>30.321</v>
      </c>
      <c r="H53" s="91">
        <v>8.938997203266585</v>
      </c>
      <c r="I53" s="91">
        <v>15.957598947236495</v>
      </c>
      <c r="J53" s="86">
        <v>8.38257315868585</v>
      </c>
      <c r="K53" s="91">
        <v>18.63225321888412</v>
      </c>
      <c r="L53" s="91">
        <f t="shared" si="2"/>
        <v>4.4837244143396235</v>
      </c>
      <c r="M53" s="91">
        <f t="shared" si="3"/>
        <v>2.5116560538038195</v>
      </c>
      <c r="N53" s="91">
        <f t="shared" si="4"/>
        <v>4.781348070725745</v>
      </c>
      <c r="O53" s="91">
        <f t="shared" si="5"/>
        <v>2.151108592672957</v>
      </c>
      <c r="P53" s="92">
        <f t="shared" si="6"/>
        <v>2.405209268118179</v>
      </c>
      <c r="Q53" s="86">
        <f t="shared" si="7"/>
        <v>2.4890643950165603</v>
      </c>
      <c r="R53" s="93">
        <f t="shared" si="8"/>
        <v>2.636672784195185</v>
      </c>
      <c r="S53" s="93">
        <f t="shared" si="9"/>
        <v>0.2713574618661752</v>
      </c>
      <c r="T53" s="93">
        <f t="shared" si="10"/>
        <v>0.3731144346125824</v>
      </c>
      <c r="U53" s="93">
        <f t="shared" si="11"/>
        <v>38.58076851448135</v>
      </c>
      <c r="V53" s="93">
        <f t="shared" si="12"/>
        <v>31.629879026631418</v>
      </c>
      <c r="W53" s="93">
        <f t="shared" si="13"/>
        <v>1.7851665667156824</v>
      </c>
      <c r="X53" s="93">
        <f t="shared" si="14"/>
        <v>2.2227367260824638</v>
      </c>
      <c r="Y53" s="93">
        <f>100*(F53-E53)/(F53-G53)</f>
        <v>8.418606950417699</v>
      </c>
      <c r="Z53" s="100">
        <v>0.00539684</v>
      </c>
      <c r="AA53" s="100">
        <v>351.110036595092</v>
      </c>
      <c r="AB53" s="109">
        <v>1.6861719080054254</v>
      </c>
      <c r="AC53" s="100">
        <v>0.364</v>
      </c>
      <c r="AD53" s="100">
        <v>0.362</v>
      </c>
      <c r="AE53" s="100">
        <v>0.022948368404907975</v>
      </c>
    </row>
    <row r="54" spans="1:31" s="13" customFormat="1" ht="13.5">
      <c r="A54" s="13" t="s">
        <v>43</v>
      </c>
      <c r="B54" s="84">
        <v>40.11</v>
      </c>
      <c r="C54" s="84">
        <v>25.45</v>
      </c>
      <c r="D54" s="84">
        <f t="shared" si="1"/>
        <v>20.404131636049502</v>
      </c>
      <c r="E54" s="91">
        <v>58.635</v>
      </c>
      <c r="F54" s="91">
        <v>58.875</v>
      </c>
      <c r="G54" s="91">
        <v>38.503</v>
      </c>
      <c r="H54" s="91">
        <v>7.083308300395257</v>
      </c>
      <c r="I54" s="91">
        <v>15.608487943264228</v>
      </c>
      <c r="J54" s="86">
        <v>6.7895247139217405</v>
      </c>
      <c r="K54" s="91">
        <v>13.059724349157733</v>
      </c>
      <c r="L54" s="91">
        <f t="shared" si="2"/>
        <v>5.662608247301874</v>
      </c>
      <c r="M54" s="91">
        <f t="shared" si="3"/>
        <v>2.5697556448643244</v>
      </c>
      <c r="N54" s="91">
        <f t="shared" si="4"/>
        <v>5.907630016833949</v>
      </c>
      <c r="O54" s="91">
        <f t="shared" si="5"/>
        <v>3.0712746247654783</v>
      </c>
      <c r="P54" s="92">
        <f t="shared" si="6"/>
        <v>2.873682695538249</v>
      </c>
      <c r="Q54" s="86">
        <f t="shared" si="7"/>
        <v>2.8854450191833276</v>
      </c>
      <c r="R54" s="93">
        <f t="shared" si="8"/>
        <v>2.912527319690046</v>
      </c>
      <c r="S54" s="93">
        <f t="shared" si="9"/>
        <v>0.37032093231426944</v>
      </c>
      <c r="T54" s="93">
        <f t="shared" si="10"/>
        <v>0.3148075395568287</v>
      </c>
      <c r="U54" s="93">
        <f t="shared" si="11"/>
        <v>52.00855143090502</v>
      </c>
      <c r="V54" s="93">
        <f t="shared" si="12"/>
        <v>71.57185741561847</v>
      </c>
      <c r="W54" s="93">
        <f t="shared" si="13"/>
        <v>2.203559026562949</v>
      </c>
      <c r="X54" s="93">
        <f t="shared" si="14"/>
        <v>1.9235108346213272</v>
      </c>
      <c r="Y54" s="93">
        <f>100*(F54-E54)/(F54-G54)</f>
        <v>1.1780875711761338</v>
      </c>
      <c r="Z54" s="100">
        <v>0.00574652</v>
      </c>
      <c r="AA54" s="100">
        <v>20795.739247028374</v>
      </c>
      <c r="AB54" s="109">
        <v>25.276167141156733</v>
      </c>
      <c r="AC54" s="100">
        <v>5.81</v>
      </c>
      <c r="AD54" s="100">
        <v>45.2</v>
      </c>
      <c r="AE54" s="100">
        <v>0.02349801044861963</v>
      </c>
    </row>
    <row r="55" spans="1:31" s="13" customFormat="1" ht="13.5">
      <c r="A55" s="13" t="s">
        <v>82</v>
      </c>
      <c r="B55" s="94"/>
      <c r="C55" s="94"/>
      <c r="D55" s="84"/>
      <c r="E55" s="94"/>
      <c r="F55" s="94"/>
      <c r="G55" s="94"/>
      <c r="H55" s="94"/>
      <c r="I55" s="94"/>
      <c r="J55" s="94"/>
      <c r="K55" s="94"/>
      <c r="L55" s="91"/>
      <c r="M55" s="91"/>
      <c r="N55" s="91"/>
      <c r="O55" s="91"/>
      <c r="P55" s="92"/>
      <c r="Q55" s="86"/>
      <c r="R55" s="93"/>
      <c r="S55" s="93"/>
      <c r="T55" s="93"/>
      <c r="U55" s="93"/>
      <c r="V55" s="93"/>
      <c r="W55" s="93"/>
      <c r="X55" s="93"/>
      <c r="Y55" s="93"/>
      <c r="Z55" s="100">
        <v>0.03792255</v>
      </c>
      <c r="AA55" s="100">
        <v>2303.7062984690365</v>
      </c>
      <c r="AB55" s="109">
        <v>3.151159402519082</v>
      </c>
      <c r="AC55" s="100">
        <v>4.78</v>
      </c>
      <c r="AD55" s="100">
        <v>7.59</v>
      </c>
      <c r="AE55" s="100">
        <v>0.023060123107798165</v>
      </c>
    </row>
    <row r="56" spans="1:31" s="13" customFormat="1" ht="13.5">
      <c r="A56" s="13" t="s">
        <v>216</v>
      </c>
      <c r="B56" s="84">
        <v>49.42</v>
      </c>
      <c r="C56" s="84">
        <v>25.46</v>
      </c>
      <c r="D56" s="84">
        <f t="shared" si="1"/>
        <v>25.159929570568977</v>
      </c>
      <c r="E56" s="91">
        <v>66.209</v>
      </c>
      <c r="F56" s="91">
        <v>66.508</v>
      </c>
      <c r="G56" s="91">
        <v>41.41</v>
      </c>
      <c r="H56" s="91">
        <v>10.308299156077215</v>
      </c>
      <c r="I56" s="91">
        <v>25.059102154828416</v>
      </c>
      <c r="J56" s="86">
        <v>8.662373093278816</v>
      </c>
      <c r="K56" s="91">
        <v>16.312493011510494</v>
      </c>
      <c r="L56" s="91">
        <f t="shared" si="2"/>
        <v>4.794195361595094</v>
      </c>
      <c r="M56" s="91">
        <f t="shared" si="3"/>
        <v>1.9721376965007384</v>
      </c>
      <c r="N56" s="91">
        <f t="shared" si="4"/>
        <v>5.705134085986813</v>
      </c>
      <c r="O56" s="91">
        <f t="shared" si="5"/>
        <v>3.0295798419731454</v>
      </c>
      <c r="P56" s="92">
        <f t="shared" si="6"/>
        <v>2.6315256493185295</v>
      </c>
      <c r="Q56" s="86">
        <f t="shared" si="7"/>
        <v>2.6434096253511874</v>
      </c>
      <c r="R56" s="93">
        <f t="shared" si="8"/>
        <v>2.6698253961853293</v>
      </c>
      <c r="S56" s="93">
        <f t="shared" si="9"/>
        <v>0.39815839890655746</v>
      </c>
      <c r="T56" s="93">
        <f t="shared" si="10"/>
        <v>0.30363125566975124</v>
      </c>
      <c r="U56" s="93">
        <f t="shared" si="11"/>
        <v>28.619922144270426</v>
      </c>
      <c r="V56" s="93">
        <f t="shared" si="12"/>
        <v>63.2577924667143</v>
      </c>
      <c r="W56" s="93">
        <f t="shared" si="13"/>
        <v>2.430963806483529</v>
      </c>
      <c r="X56" s="93">
        <f t="shared" si="14"/>
        <v>1.8831436646578348</v>
      </c>
      <c r="Y56" s="93">
        <f>100*(F56-E56)/(F56-G56)</f>
        <v>1.1913299864530735</v>
      </c>
      <c r="Z56" s="100">
        <v>0.00011554999999999999</v>
      </c>
      <c r="AA56" s="100">
        <v>8282.754958007812</v>
      </c>
      <c r="AB56" s="109">
        <v>0.06360882734746863</v>
      </c>
      <c r="AC56" s="100">
        <v>0.000294</v>
      </c>
      <c r="AD56" s="100">
        <v>0.765</v>
      </c>
      <c r="AE56" s="100">
        <v>0.02393859814453125</v>
      </c>
    </row>
    <row r="57" spans="1:31" s="13" customFormat="1" ht="13.5">
      <c r="A57" s="13" t="s">
        <v>297</v>
      </c>
      <c r="B57" s="84">
        <v>43.15</v>
      </c>
      <c r="C57" s="84">
        <v>25.2</v>
      </c>
      <c r="D57" s="84">
        <f t="shared" si="1"/>
        <v>21.521461623860954</v>
      </c>
      <c r="E57" s="91">
        <v>57.07</v>
      </c>
      <c r="F57" s="91">
        <v>58.408</v>
      </c>
      <c r="G57" s="91">
        <v>36.893</v>
      </c>
      <c r="H57" s="91">
        <v>9.208215441416007</v>
      </c>
      <c r="I57" s="91">
        <v>15.66059489049316</v>
      </c>
      <c r="J57" s="86">
        <v>8.432617244863504</v>
      </c>
      <c r="K57" s="91">
        <v>19.10823253943181</v>
      </c>
      <c r="L57" s="91">
        <f t="shared" si="2"/>
        <v>4.686032844748965</v>
      </c>
      <c r="M57" s="91">
        <f t="shared" si="3"/>
        <v>2.7553231726972527</v>
      </c>
      <c r="N57" s="91">
        <f t="shared" si="4"/>
        <v>5.1170352865575195</v>
      </c>
      <c r="O57" s="91">
        <f t="shared" si="5"/>
        <v>2.2581889722639454</v>
      </c>
      <c r="P57" s="92">
        <f t="shared" si="6"/>
        <v>2.651771566329222</v>
      </c>
      <c r="Q57" s="86">
        <f t="shared" si="7"/>
        <v>2.71394206494055</v>
      </c>
      <c r="R57" s="93">
        <f t="shared" si="8"/>
        <v>2.8284680576894483</v>
      </c>
      <c r="S57" s="93">
        <f t="shared" si="9"/>
        <v>0.23579195440353173</v>
      </c>
      <c r="T57" s="93">
        <f t="shared" si="10"/>
        <v>0.37907265187945993</v>
      </c>
      <c r="U57" s="93">
        <f t="shared" si="11"/>
        <v>49.757271591350126</v>
      </c>
      <c r="V57" s="93">
        <f t="shared" si="12"/>
        <v>38.17141669829756</v>
      </c>
      <c r="W57" s="93">
        <f t="shared" si="13"/>
        <v>1.7007198615332275</v>
      </c>
      <c r="X57" s="93">
        <f t="shared" si="14"/>
        <v>2.265990733905427</v>
      </c>
      <c r="Y57" s="93">
        <f>100*(F57-E57)/(F57-G57)</f>
        <v>6.218917034627009</v>
      </c>
      <c r="Z57" s="100">
        <v>0.03216108</v>
      </c>
      <c r="AA57" s="100">
        <v>138.5912247096774</v>
      </c>
      <c r="AB57" s="109">
        <v>9.094843829871385</v>
      </c>
      <c r="AC57" s="100">
        <v>11.7</v>
      </c>
      <c r="AD57" s="100">
        <v>2.35</v>
      </c>
      <c r="AE57" s="100">
        <v>0.022983619354838707</v>
      </c>
    </row>
    <row r="58" spans="1:31" s="13" customFormat="1" ht="15" thickBot="1">
      <c r="A58" s="13" t="s">
        <v>298</v>
      </c>
      <c r="B58" s="84">
        <v>53.06</v>
      </c>
      <c r="C58" s="84">
        <v>25.22</v>
      </c>
      <c r="D58" s="84">
        <f t="shared" si="1"/>
        <v>26.506189069881447</v>
      </c>
      <c r="E58" s="91">
        <v>72.043</v>
      </c>
      <c r="F58" s="91">
        <v>73.672</v>
      </c>
      <c r="G58" s="91">
        <v>47.194</v>
      </c>
      <c r="H58" s="91">
        <v>12.539955962073666</v>
      </c>
      <c r="I58" s="91">
        <v>20.392746298389113</v>
      </c>
      <c r="J58" s="86">
        <v>10.116711039063734</v>
      </c>
      <c r="K58" s="91">
        <v>17.729603124548277</v>
      </c>
      <c r="L58" s="91">
        <f t="shared" si="2"/>
        <v>4.231274827477604</v>
      </c>
      <c r="M58" s="91">
        <f t="shared" si="3"/>
        <v>2.601905561105881</v>
      </c>
      <c r="N58" s="91">
        <f t="shared" si="4"/>
        <v>5.244787539657802</v>
      </c>
      <c r="O58" s="91">
        <f t="shared" si="5"/>
        <v>2.9927347852774844</v>
      </c>
      <c r="P58" s="92">
        <f t="shared" si="6"/>
        <v>2.7179689924517025</v>
      </c>
      <c r="Q58" s="86">
        <f t="shared" si="7"/>
        <v>2.779426337213911</v>
      </c>
      <c r="R58" s="93">
        <f t="shared" si="8"/>
        <v>2.899231357398688</v>
      </c>
      <c r="S58" s="93">
        <f t="shared" si="9"/>
        <v>0.19597404806606267</v>
      </c>
      <c r="T58" s="93">
        <f t="shared" si="10"/>
        <v>0.25860331421683425</v>
      </c>
      <c r="U58" s="93">
        <f t="shared" si="11"/>
        <v>44.01283138324715</v>
      </c>
      <c r="V58" s="93">
        <f t="shared" si="12"/>
        <v>62.66290121518987</v>
      </c>
      <c r="W58" s="93">
        <f t="shared" si="13"/>
        <v>1.626221524227496</v>
      </c>
      <c r="X58" s="93">
        <f t="shared" si="14"/>
        <v>1.7525066255316402</v>
      </c>
      <c r="Y58" s="93">
        <f>100*(F58-E58)/(F58-G58)</f>
        <v>6.152277362338511</v>
      </c>
      <c r="Z58" s="102">
        <v>0.015503649999999999</v>
      </c>
      <c r="AA58" s="102">
        <v>4738.462166302653</v>
      </c>
      <c r="AB58" s="111">
        <v>1.7899010878083552</v>
      </c>
      <c r="AC58" s="102">
        <v>1.11</v>
      </c>
      <c r="AD58" s="102">
        <v>3.6</v>
      </c>
      <c r="AE58" s="102">
        <v>0.023342178159126366</v>
      </c>
    </row>
    <row r="59" spans="1:31" s="13" customFormat="1" ht="12.75" thickTop="1">
      <c r="A59" s="81" t="s">
        <v>144</v>
      </c>
      <c r="B59" s="82">
        <f aca="true" t="shared" si="25" ref="B59:Z59">MAX(B51:B58)</f>
        <v>54.4</v>
      </c>
      <c r="C59" s="82">
        <f t="shared" si="25"/>
        <v>25.48</v>
      </c>
      <c r="D59" s="82">
        <f t="shared" si="25"/>
        <v>27.738797389729413</v>
      </c>
      <c r="E59" s="82">
        <f t="shared" si="25"/>
        <v>72.043</v>
      </c>
      <c r="F59" s="82">
        <f t="shared" si="25"/>
        <v>73.672</v>
      </c>
      <c r="G59" s="82">
        <f t="shared" si="25"/>
        <v>47.194</v>
      </c>
      <c r="H59" s="82">
        <f t="shared" si="25"/>
        <v>12.539955962073666</v>
      </c>
      <c r="I59" s="82">
        <f t="shared" si="25"/>
        <v>25.059102154828416</v>
      </c>
      <c r="J59" s="82">
        <f t="shared" si="25"/>
        <v>10.116711039063734</v>
      </c>
      <c r="K59" s="82">
        <f t="shared" si="25"/>
        <v>21.54942007935219</v>
      </c>
      <c r="L59" s="82">
        <f t="shared" si="25"/>
        <v>5.662608247301874</v>
      </c>
      <c r="M59" s="82">
        <f t="shared" si="25"/>
        <v>2.9597889246639144</v>
      </c>
      <c r="N59" s="82">
        <f t="shared" si="25"/>
        <v>5.907630016833949</v>
      </c>
      <c r="O59" s="82">
        <f t="shared" si="25"/>
        <v>3.0712746247654783</v>
      </c>
      <c r="P59" s="82">
        <f t="shared" si="25"/>
        <v>2.873682695538249</v>
      </c>
      <c r="Q59" s="82">
        <f t="shared" si="25"/>
        <v>2.8854450191833276</v>
      </c>
      <c r="R59" s="82">
        <f t="shared" si="25"/>
        <v>2.912527319690046</v>
      </c>
      <c r="S59" s="82">
        <f t="shared" si="25"/>
        <v>0.39815839890655746</v>
      </c>
      <c r="T59" s="82">
        <f t="shared" si="25"/>
        <v>0.37907265187945993</v>
      </c>
      <c r="U59" s="82">
        <f t="shared" si="25"/>
        <v>52.00855143090502</v>
      </c>
      <c r="V59" s="82">
        <f t="shared" si="25"/>
        <v>71.57185741561847</v>
      </c>
      <c r="W59" s="82">
        <f t="shared" si="25"/>
        <v>2.430963806483529</v>
      </c>
      <c r="X59" s="82">
        <f t="shared" si="25"/>
        <v>2.265990733905427</v>
      </c>
      <c r="Y59" s="82">
        <f t="shared" si="25"/>
        <v>8.418606950417699</v>
      </c>
      <c r="Z59" s="82">
        <f t="shared" si="25"/>
        <v>0.03792255</v>
      </c>
      <c r="AA59" s="82">
        <f>MAX(AA51:AA58)</f>
        <v>20795.739247028374</v>
      </c>
      <c r="AB59" s="82">
        <f>MAX(AB51:AB58)</f>
        <v>25.276167141156733</v>
      </c>
      <c r="AC59" s="82">
        <f>MAX(AC51:AC58)</f>
        <v>11.7</v>
      </c>
      <c r="AD59" s="82">
        <f>MAX(AD51:AD58)</f>
        <v>45.2</v>
      </c>
      <c r="AE59" s="82">
        <f>MAX(AE51:AE58)</f>
        <v>0.02393859814453125</v>
      </c>
    </row>
    <row r="60" spans="1:31" s="13" customFormat="1" ht="12">
      <c r="A60" s="59" t="s">
        <v>145</v>
      </c>
      <c r="B60" s="60">
        <f aca="true" t="shared" si="26" ref="B60:Z60">MIN(B51:B58)</f>
        <v>40.08</v>
      </c>
      <c r="C60" s="60">
        <f t="shared" si="26"/>
        <v>25.2</v>
      </c>
      <c r="D60" s="60">
        <f t="shared" si="26"/>
        <v>20.30883576222771</v>
      </c>
      <c r="E60" s="60">
        <f t="shared" si="26"/>
        <v>48.847</v>
      </c>
      <c r="F60" s="60">
        <f t="shared" si="26"/>
        <v>50.55</v>
      </c>
      <c r="G60" s="60">
        <f t="shared" si="26"/>
        <v>30.321</v>
      </c>
      <c r="H60" s="60">
        <f t="shared" si="26"/>
        <v>7.083308300395257</v>
      </c>
      <c r="I60" s="60">
        <f t="shared" si="26"/>
        <v>15.608487943264228</v>
      </c>
      <c r="J60" s="60">
        <f t="shared" si="26"/>
        <v>6.7895247139217405</v>
      </c>
      <c r="K60" s="60">
        <f t="shared" si="26"/>
        <v>13.059724349157733</v>
      </c>
      <c r="L60" s="60">
        <f t="shared" si="26"/>
        <v>4.231274827477604</v>
      </c>
      <c r="M60" s="60">
        <f t="shared" si="26"/>
        <v>1.9721376965007384</v>
      </c>
      <c r="N60" s="60">
        <f t="shared" si="26"/>
        <v>4.781348070725745</v>
      </c>
      <c r="O60" s="60">
        <f t="shared" si="26"/>
        <v>2.151108592672957</v>
      </c>
      <c r="P60" s="60">
        <f t="shared" si="26"/>
        <v>2.405209268118179</v>
      </c>
      <c r="Q60" s="60">
        <f t="shared" si="26"/>
        <v>2.4890643950165603</v>
      </c>
      <c r="R60" s="60">
        <f t="shared" si="26"/>
        <v>2.636672784195185</v>
      </c>
      <c r="S60" s="60">
        <f t="shared" si="26"/>
        <v>0.12230588254384066</v>
      </c>
      <c r="T60" s="60">
        <f t="shared" si="26"/>
        <v>0.25860331421683425</v>
      </c>
      <c r="U60" s="60">
        <f t="shared" si="26"/>
        <v>28.619922144270426</v>
      </c>
      <c r="V60" s="60">
        <f t="shared" si="26"/>
        <v>31.629879026631418</v>
      </c>
      <c r="W60" s="60">
        <f t="shared" si="26"/>
        <v>1.5244089271895094</v>
      </c>
      <c r="X60" s="60">
        <f t="shared" si="26"/>
        <v>1.7525066255316402</v>
      </c>
      <c r="Y60" s="60">
        <f t="shared" si="26"/>
        <v>1.1780875711761338</v>
      </c>
      <c r="Z60" s="60">
        <f t="shared" si="26"/>
        <v>0.00011554999999999999</v>
      </c>
      <c r="AA60" s="60">
        <f>MIN(AA51:AA58)</f>
        <v>138.5912247096774</v>
      </c>
      <c r="AB60" s="60">
        <f>MIN(AB51:AB58)</f>
        <v>0.06360882734746863</v>
      </c>
      <c r="AC60" s="60">
        <f>MIN(AC51:AC58)</f>
        <v>0.000294</v>
      </c>
      <c r="AD60" s="60">
        <f>MIN(AD51:AD58)</f>
        <v>0.362</v>
      </c>
      <c r="AE60" s="60">
        <f>MIN(AE51:AE58)</f>
        <v>0.022948368404907975</v>
      </c>
    </row>
    <row r="61" spans="1:31" s="13" customFormat="1" ht="13.5">
      <c r="A61" s="119" t="s">
        <v>374</v>
      </c>
      <c r="B61" s="84">
        <f>AVERAGE(B48:B58)</f>
        <v>46.70333333333334</v>
      </c>
      <c r="C61" s="84">
        <f aca="true" t="shared" si="27" ref="C61:AE61">AVERAGE(C48:C58)</f>
        <v>25.36833333333333</v>
      </c>
      <c r="D61" s="84">
        <f t="shared" si="27"/>
        <v>23.60655750871967</v>
      </c>
      <c r="E61" s="84">
        <f t="shared" si="27"/>
        <v>62.37633333333333</v>
      </c>
      <c r="F61" s="84">
        <f t="shared" si="27"/>
        <v>63.4575</v>
      </c>
      <c r="G61" s="84">
        <f t="shared" si="27"/>
        <v>39.908500000000004</v>
      </c>
      <c r="H61" s="84">
        <f t="shared" si="27"/>
        <v>10.022617381291838</v>
      </c>
      <c r="I61" s="84">
        <f t="shared" si="27"/>
        <v>18.50970320902606</v>
      </c>
      <c r="J61" s="84">
        <f t="shared" si="27"/>
        <v>8.744573574419567</v>
      </c>
      <c r="K61" s="84">
        <f t="shared" si="27"/>
        <v>17.731954387147436</v>
      </c>
      <c r="L61" s="84">
        <f t="shared" si="27"/>
        <v>4.728294059136245</v>
      </c>
      <c r="M61" s="84">
        <f t="shared" si="27"/>
        <v>2.561761175605988</v>
      </c>
      <c r="N61" s="84">
        <f t="shared" si="27"/>
        <v>5.358468511867637</v>
      </c>
      <c r="O61" s="84">
        <f t="shared" si="27"/>
        <v>2.671219449917635</v>
      </c>
      <c r="P61" s="84">
        <f t="shared" si="27"/>
        <v>2.6426861665407997</v>
      </c>
      <c r="Q61" s="84">
        <f t="shared" si="27"/>
        <v>2.6888864871118745</v>
      </c>
      <c r="R61" s="84">
        <f t="shared" si="27"/>
        <v>2.7768550034609585</v>
      </c>
      <c r="S61" s="84">
        <f t="shared" si="27"/>
        <v>0.2656514463500728</v>
      </c>
      <c r="T61" s="84">
        <f t="shared" si="27"/>
        <v>0.3315095957183869</v>
      </c>
      <c r="U61" s="84">
        <f t="shared" si="27"/>
        <v>43.93865539304564</v>
      </c>
      <c r="V61" s="84">
        <f t="shared" si="27"/>
        <v>52.12301059314348</v>
      </c>
      <c r="W61" s="84">
        <f t="shared" si="27"/>
        <v>1.878506618785399</v>
      </c>
      <c r="X61" s="84">
        <f t="shared" si="27"/>
        <v>2.030825948997061</v>
      </c>
      <c r="Y61" s="84">
        <f t="shared" si="27"/>
        <v>4.6315530288635705</v>
      </c>
      <c r="Z61" s="84">
        <f t="shared" si="27"/>
        <v>0.014506623750000001</v>
      </c>
      <c r="AA61" s="84">
        <f t="shared" si="27"/>
        <v>4885.649362612443</v>
      </c>
      <c r="AB61" s="84">
        <f t="shared" si="27"/>
        <v>5.370292060076167</v>
      </c>
      <c r="AC61" s="84">
        <f t="shared" si="27"/>
        <v>3.06141175</v>
      </c>
      <c r="AD61" s="84">
        <f t="shared" si="27"/>
        <v>7.890125000000001</v>
      </c>
      <c r="AE61" s="84">
        <f t="shared" si="27"/>
        <v>0.023360171548427136</v>
      </c>
    </row>
    <row r="62" spans="1:31" s="13" customFormat="1" ht="36">
      <c r="A62" s="77" t="s">
        <v>136</v>
      </c>
      <c r="B62" s="79" t="s">
        <v>312</v>
      </c>
      <c r="C62" s="79" t="s">
        <v>313</v>
      </c>
      <c r="D62" s="79" t="s">
        <v>314</v>
      </c>
      <c r="E62" s="79" t="s">
        <v>315</v>
      </c>
      <c r="F62" s="79" t="s">
        <v>316</v>
      </c>
      <c r="G62" s="79" t="s">
        <v>317</v>
      </c>
      <c r="H62" s="79" t="s">
        <v>318</v>
      </c>
      <c r="I62" s="79" t="s">
        <v>319</v>
      </c>
      <c r="J62" s="79" t="s">
        <v>320</v>
      </c>
      <c r="K62" s="79" t="s">
        <v>321</v>
      </c>
      <c r="L62" s="79" t="s">
        <v>322</v>
      </c>
      <c r="M62" s="79" t="s">
        <v>324</v>
      </c>
      <c r="N62" s="79" t="s">
        <v>325</v>
      </c>
      <c r="O62" s="79" t="s">
        <v>323</v>
      </c>
      <c r="P62" s="79" t="s">
        <v>326</v>
      </c>
      <c r="Q62" s="79" t="s">
        <v>327</v>
      </c>
      <c r="R62" s="79" t="s">
        <v>328</v>
      </c>
      <c r="S62" s="78" t="s">
        <v>267</v>
      </c>
      <c r="T62" s="78" t="s">
        <v>268</v>
      </c>
      <c r="U62" s="79" t="s">
        <v>373</v>
      </c>
      <c r="V62" s="80" t="s">
        <v>204</v>
      </c>
      <c r="W62" s="80" t="s">
        <v>372</v>
      </c>
      <c r="X62" s="80" t="s">
        <v>371</v>
      </c>
      <c r="Y62" s="80" t="s">
        <v>210</v>
      </c>
      <c r="Z62" s="116" t="s">
        <v>153</v>
      </c>
      <c r="AA62" s="116" t="s">
        <v>329</v>
      </c>
      <c r="AB62" s="117" t="s">
        <v>28</v>
      </c>
      <c r="AC62" s="116" t="s">
        <v>330</v>
      </c>
      <c r="AD62" s="116" t="s">
        <v>331</v>
      </c>
      <c r="AE62" s="116" t="s">
        <v>332</v>
      </c>
    </row>
    <row r="63" spans="1:31" s="13" customFormat="1" ht="12">
      <c r="A63" s="63" t="s">
        <v>253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104"/>
      <c r="AA63" s="104"/>
      <c r="AB63" s="113"/>
      <c r="AC63" s="104"/>
      <c r="AD63" s="104"/>
      <c r="AE63" s="104"/>
    </row>
    <row r="64" spans="1:31" s="13" customFormat="1" ht="13.5">
      <c r="A64" s="13" t="s">
        <v>276</v>
      </c>
      <c r="B64" s="94"/>
      <c r="C64" s="94"/>
      <c r="D64" s="84"/>
      <c r="E64" s="94"/>
      <c r="F64" s="94"/>
      <c r="G64" s="94"/>
      <c r="H64" s="94"/>
      <c r="I64" s="94"/>
      <c r="J64" s="94"/>
      <c r="K64" s="94"/>
      <c r="L64" s="91"/>
      <c r="M64" s="91"/>
      <c r="N64" s="91"/>
      <c r="O64" s="91"/>
      <c r="P64" s="92"/>
      <c r="Q64" s="86"/>
      <c r="R64" s="93"/>
      <c r="S64" s="93"/>
      <c r="T64" s="93"/>
      <c r="U64" s="93"/>
      <c r="V64" s="93"/>
      <c r="W64" s="93"/>
      <c r="X64" s="93"/>
      <c r="Y64" s="93"/>
      <c r="Z64" s="103"/>
      <c r="AA64" s="103"/>
      <c r="AB64" s="112"/>
      <c r="AC64" s="103"/>
      <c r="AD64" s="103"/>
      <c r="AE64" s="103"/>
    </row>
    <row r="65" spans="1:31" s="13" customFormat="1" ht="13.5">
      <c r="A65" s="13" t="s">
        <v>56</v>
      </c>
      <c r="B65" s="94"/>
      <c r="C65" s="94"/>
      <c r="D65" s="84"/>
      <c r="E65" s="94"/>
      <c r="F65" s="94"/>
      <c r="G65" s="94"/>
      <c r="H65" s="94"/>
      <c r="I65" s="94"/>
      <c r="J65" s="94"/>
      <c r="K65" s="94"/>
      <c r="L65" s="91"/>
      <c r="M65" s="91"/>
      <c r="N65" s="91"/>
      <c r="O65" s="91"/>
      <c r="P65" s="92"/>
      <c r="Q65" s="86"/>
      <c r="R65" s="93"/>
      <c r="S65" s="93"/>
      <c r="T65" s="93"/>
      <c r="U65" s="93"/>
      <c r="V65" s="93"/>
      <c r="W65" s="93"/>
      <c r="X65" s="93"/>
      <c r="Y65" s="93"/>
      <c r="Z65" s="100">
        <v>0.00077215</v>
      </c>
      <c r="AA65" s="100">
        <v>2788.979187286491</v>
      </c>
      <c r="AB65" s="109">
        <v>0.49860778346176265</v>
      </c>
      <c r="AC65" s="100">
        <v>0.0154</v>
      </c>
      <c r="AD65" s="100">
        <v>5.05</v>
      </c>
      <c r="AE65" s="100">
        <v>0.023049414770962735</v>
      </c>
    </row>
    <row r="66" spans="1:31" s="13" customFormat="1" ht="13.5">
      <c r="A66" s="13" t="s">
        <v>344</v>
      </c>
      <c r="B66" s="84">
        <v>39.82</v>
      </c>
      <c r="C66" s="84">
        <v>25.19</v>
      </c>
      <c r="D66" s="84">
        <f t="shared" si="1"/>
        <v>19.844834074216294</v>
      </c>
      <c r="E66" s="91">
        <v>51.421</v>
      </c>
      <c r="F66" s="91">
        <v>52.108</v>
      </c>
      <c r="G66" s="91">
        <v>32.319</v>
      </c>
      <c r="H66" s="91">
        <v>9.458997357014484</v>
      </c>
      <c r="I66" s="91">
        <v>17.98452546141872</v>
      </c>
      <c r="J66" s="86">
        <v>7.6405045886448715</v>
      </c>
      <c r="K66" s="91">
        <v>16.09396093114122</v>
      </c>
      <c r="L66" s="91">
        <f t="shared" si="2"/>
        <v>4.209748506851076</v>
      </c>
      <c r="M66" s="91">
        <f t="shared" si="3"/>
        <v>2.2141256985303173</v>
      </c>
      <c r="N66" s="91">
        <f t="shared" si="4"/>
        <v>5.211697674938838</v>
      </c>
      <c r="O66" s="91">
        <f t="shared" si="5"/>
        <v>2.4742199990649767</v>
      </c>
      <c r="P66" s="92">
        <f t="shared" si="6"/>
        <v>2.5911529321784315</v>
      </c>
      <c r="Q66" s="86">
        <f t="shared" si="7"/>
        <v>2.625771513388571</v>
      </c>
      <c r="R66" s="93">
        <f t="shared" si="8"/>
        <v>2.691917076745891</v>
      </c>
      <c r="S66" s="93">
        <f t="shared" si="9"/>
        <v>0.30879508012319873</v>
      </c>
      <c r="T66" s="93">
        <f t="shared" si="10"/>
        <v>0.354520997099457</v>
      </c>
      <c r="U66" s="93">
        <f t="shared" si="11"/>
        <v>33.250581202519335</v>
      </c>
      <c r="V66" s="93">
        <f t="shared" si="12"/>
        <v>43.546103017936375</v>
      </c>
      <c r="W66" s="93">
        <f t="shared" si="13"/>
        <v>1.9013141438380867</v>
      </c>
      <c r="X66" s="93">
        <f t="shared" si="14"/>
        <v>2.10640027035121</v>
      </c>
      <c r="Y66" s="93">
        <f>100*(F66-E66)/(F66-G66)</f>
        <v>3.471625650613966</v>
      </c>
      <c r="Z66" s="100">
        <v>0.00037816</v>
      </c>
      <c r="AA66" s="100">
        <v>1419.142892946429</v>
      </c>
      <c r="AB66" s="109">
        <v>0.5255711867992384</v>
      </c>
      <c r="AC66" s="100">
        <v>0.00795</v>
      </c>
      <c r="AD66" s="100">
        <v>0.66</v>
      </c>
      <c r="AE66" s="100">
        <v>0.023418199553571432</v>
      </c>
    </row>
    <row r="67" spans="1:31" s="13" customFormat="1" ht="13.5">
      <c r="A67" s="13" t="s">
        <v>69</v>
      </c>
      <c r="B67" s="84"/>
      <c r="C67" s="84"/>
      <c r="D67" s="84"/>
      <c r="E67" s="91"/>
      <c r="F67" s="91"/>
      <c r="G67" s="91"/>
      <c r="H67" s="91"/>
      <c r="I67" s="91"/>
      <c r="J67" s="86"/>
      <c r="K67" s="91"/>
      <c r="L67" s="91"/>
      <c r="M67" s="91"/>
      <c r="N67" s="91"/>
      <c r="O67" s="91"/>
      <c r="P67" s="92"/>
      <c r="Q67" s="86"/>
      <c r="R67" s="93"/>
      <c r="S67" s="93"/>
      <c r="T67" s="93"/>
      <c r="U67" s="93"/>
      <c r="V67" s="93"/>
      <c r="W67" s="93"/>
      <c r="X67" s="93"/>
      <c r="Y67" s="93"/>
      <c r="Z67" s="100">
        <v>0.00012481</v>
      </c>
      <c r="AA67" s="100">
        <v>116.47419841961538</v>
      </c>
      <c r="AB67" s="109">
        <v>0.12699302940469515</v>
      </c>
      <c r="AC67" s="100">
        <v>0.000634</v>
      </c>
      <c r="AD67" s="100">
        <v>1.56</v>
      </c>
      <c r="AE67" s="100">
        <v>0.023202031557692307</v>
      </c>
    </row>
    <row r="68" spans="1:31" s="13" customFormat="1" ht="13.5">
      <c r="A68" s="13" t="s">
        <v>125</v>
      </c>
      <c r="B68" s="84">
        <v>52.87</v>
      </c>
      <c r="C68" s="84">
        <v>25.34</v>
      </c>
      <c r="D68" s="84">
        <f t="shared" si="1"/>
        <v>26.663208751548325</v>
      </c>
      <c r="E68" s="91">
        <v>70.015</v>
      </c>
      <c r="F68" s="91">
        <v>70.353</v>
      </c>
      <c r="G68" s="91">
        <v>43.758</v>
      </c>
      <c r="H68" s="91">
        <v>10.32972185748444</v>
      </c>
      <c r="I68" s="91">
        <v>23.155499125477746</v>
      </c>
      <c r="J68" s="86">
        <v>9.660431207435469</v>
      </c>
      <c r="K68" s="91">
        <v>31.727933001850936</v>
      </c>
      <c r="L68" s="91">
        <f t="shared" si="2"/>
        <v>5.118240425969731</v>
      </c>
      <c r="M68" s="91">
        <f t="shared" si="3"/>
        <v>2.283258923226047</v>
      </c>
      <c r="N68" s="91">
        <f t="shared" si="4"/>
        <v>5.472840587002665</v>
      </c>
      <c r="O68" s="91">
        <f t="shared" si="5"/>
        <v>1.6663550063887138</v>
      </c>
      <c r="P68" s="92">
        <f t="shared" si="6"/>
        <v>2.6259030056138406</v>
      </c>
      <c r="Q68" s="86">
        <f t="shared" si="7"/>
        <v>2.638579649417275</v>
      </c>
      <c r="R68" s="93">
        <f t="shared" si="8"/>
        <v>2.6665270213657313</v>
      </c>
      <c r="S68" s="93">
        <f t="shared" si="9"/>
        <v>0.3757746020629875</v>
      </c>
      <c r="T68" s="93">
        <f t="shared" si="10"/>
        <v>0.44891050662482984</v>
      </c>
      <c r="U68" s="93">
        <f t="shared" si="11"/>
        <v>37.66745610836614</v>
      </c>
      <c r="V68" s="93">
        <f t="shared" si="12"/>
        <v>21.231311738885402</v>
      </c>
      <c r="W68" s="93">
        <f t="shared" si="13"/>
        <v>2.241638201390712</v>
      </c>
      <c r="X68" s="93">
        <f t="shared" si="14"/>
        <v>3.2843185071728977</v>
      </c>
      <c r="Y68" s="93">
        <f>100*(F68-E68)/(F68-G68)</f>
        <v>1.2709155856363752</v>
      </c>
      <c r="Z68" s="100">
        <v>0.00015759999999999998</v>
      </c>
      <c r="AA68" s="100">
        <v>1236.0225985779816</v>
      </c>
      <c r="AB68" s="109">
        <v>0.34898477157360414</v>
      </c>
      <c r="AC68" s="100">
        <v>0.0022</v>
      </c>
      <c r="AD68" s="100">
        <v>19.1</v>
      </c>
      <c r="AE68" s="100">
        <v>0.023060123107798165</v>
      </c>
    </row>
    <row r="69" spans="1:31" s="13" customFormat="1" ht="13.5">
      <c r="A69" s="13" t="s">
        <v>95</v>
      </c>
      <c r="B69" s="84">
        <v>38.62</v>
      </c>
      <c r="C69" s="84">
        <v>24.67</v>
      </c>
      <c r="D69" s="84">
        <f>(B69*PI()*(C69/2)^2)/(10*10*10)</f>
        <v>18.46037206053712</v>
      </c>
      <c r="E69" s="91">
        <v>50.585</v>
      </c>
      <c r="F69" s="91">
        <v>50.819</v>
      </c>
      <c r="G69" s="91">
        <v>32.589</v>
      </c>
      <c r="H69" s="84">
        <v>6.928142264946161</v>
      </c>
      <c r="I69" s="84">
        <v>11.6204</v>
      </c>
      <c r="J69" s="86">
        <v>6.431615903491436</v>
      </c>
      <c r="K69" s="84">
        <v>12.427637650406494</v>
      </c>
      <c r="L69" s="91">
        <f>B69/H69</f>
        <v>5.574365901145379</v>
      </c>
      <c r="M69" s="91">
        <f>B69/I69</f>
        <v>3.323465629410347</v>
      </c>
      <c r="N69" s="91">
        <f>B69/J69</f>
        <v>6.004711814185752</v>
      </c>
      <c r="O69" s="91">
        <f>B69/K69</f>
        <v>3.1075897999598325</v>
      </c>
      <c r="P69" s="92">
        <f>E69/D69</f>
        <v>2.740193958936285</v>
      </c>
      <c r="Q69" s="86">
        <f>F69/D69</f>
        <v>2.752869759794071</v>
      </c>
      <c r="R69" s="93">
        <f>E69/(E69-G69)</f>
        <v>2.810902422760613</v>
      </c>
      <c r="S69" s="93">
        <f>(L69^2-2*M69^2)/(2*(L69^2-M69^2))</f>
        <v>0.2242522638839947</v>
      </c>
      <c r="T69" s="93">
        <f>(N69^2-2*O69^2)/(2*(N69^2-O69^2))</f>
        <v>0.31709629350762486</v>
      </c>
      <c r="U69" s="93">
        <f>P69*(M69^2*(3*L69^2-4*M69^2)/(L69^2-M69^2))</f>
        <v>74.10791581494477</v>
      </c>
      <c r="V69" s="93">
        <f>Q69*(O69^2*(3*N69^2-4*O69^2)/(N69^2-O69^2))</f>
        <v>70.0294254031291</v>
      </c>
      <c r="W69" s="93">
        <f>L69/M69</f>
        <v>1.6772750263508485</v>
      </c>
      <c r="X69" s="93">
        <f>N69/O69</f>
        <v>1.9322729834752859</v>
      </c>
      <c r="Y69" s="93">
        <f>100*(F69-E69)/(F69-G69)</f>
        <v>1.2835984640702234</v>
      </c>
      <c r="Z69" s="100">
        <v>0.01242687</v>
      </c>
      <c r="AA69" s="100">
        <v>2483.233486216216</v>
      </c>
      <c r="AB69" s="109">
        <v>30.377721823757714</v>
      </c>
      <c r="AC69" s="100">
        <v>15.1</v>
      </c>
      <c r="AD69" s="100">
        <v>7.89</v>
      </c>
      <c r="AE69" s="100">
        <v>0.018955980810810808</v>
      </c>
    </row>
    <row r="70" spans="1:31" s="13" customFormat="1" ht="13.5">
      <c r="A70" s="13" t="s">
        <v>97</v>
      </c>
      <c r="B70" s="84"/>
      <c r="C70" s="84"/>
      <c r="D70" s="84"/>
      <c r="E70" s="91"/>
      <c r="F70" s="91"/>
      <c r="G70" s="91"/>
      <c r="H70" s="84"/>
      <c r="I70" s="84"/>
      <c r="J70" s="86"/>
      <c r="K70" s="84"/>
      <c r="L70" s="91"/>
      <c r="M70" s="91"/>
      <c r="N70" s="91"/>
      <c r="O70" s="91"/>
      <c r="P70" s="92"/>
      <c r="Q70" s="86"/>
      <c r="R70" s="93"/>
      <c r="S70" s="93"/>
      <c r="T70" s="93"/>
      <c r="U70" s="93"/>
      <c r="V70" s="93"/>
      <c r="W70" s="93"/>
      <c r="X70" s="93"/>
      <c r="Y70" s="93"/>
      <c r="Z70" s="100">
        <v>0.0038011399999999997</v>
      </c>
      <c r="AA70" s="100">
        <v>1025.0524041212534</v>
      </c>
      <c r="AB70" s="109">
        <v>0.1085200755562805</v>
      </c>
      <c r="AC70" s="100">
        <v>0.0165</v>
      </c>
      <c r="AD70" s="100">
        <v>6.76</v>
      </c>
      <c r="AE70" s="100">
        <v>0.019267902333106268</v>
      </c>
    </row>
    <row r="71" spans="1:31" s="13" customFormat="1" ht="13.5">
      <c r="A71" s="19" t="s">
        <v>224</v>
      </c>
      <c r="B71" s="84"/>
      <c r="C71" s="84"/>
      <c r="D71" s="84"/>
      <c r="E71" s="91"/>
      <c r="F71" s="91"/>
      <c r="G71" s="91"/>
      <c r="H71" s="84"/>
      <c r="I71" s="84"/>
      <c r="J71" s="86"/>
      <c r="K71" s="84"/>
      <c r="L71" s="91"/>
      <c r="M71" s="91"/>
      <c r="N71" s="91"/>
      <c r="O71" s="91"/>
      <c r="P71" s="92"/>
      <c r="Q71" s="86"/>
      <c r="R71" s="93"/>
      <c r="S71" s="93"/>
      <c r="T71" s="93"/>
      <c r="U71" s="93"/>
      <c r="V71" s="93"/>
      <c r="W71" s="93"/>
      <c r="X71" s="93"/>
      <c r="Y71" s="93"/>
      <c r="Z71" s="100">
        <v>0.0004478</v>
      </c>
      <c r="AA71" s="100">
        <v>1683.6135654148236</v>
      </c>
      <c r="AB71" s="109">
        <v>18.032603841000448</v>
      </c>
      <c r="AC71" s="100">
        <v>0.323</v>
      </c>
      <c r="AD71" s="100">
        <v>11.3</v>
      </c>
      <c r="AE71" s="100">
        <v>0.021893544413716822</v>
      </c>
    </row>
    <row r="72" spans="1:31" s="13" customFormat="1" ht="13.5">
      <c r="A72" s="19" t="s">
        <v>225</v>
      </c>
      <c r="B72" s="84">
        <v>49.99</v>
      </c>
      <c r="C72" s="84">
        <v>25.14</v>
      </c>
      <c r="D72" s="84">
        <f>(B72*PI()*(C72/2)^2)/(10*10*10)</f>
        <v>24.814387783228792</v>
      </c>
      <c r="E72" s="91">
        <v>69.475</v>
      </c>
      <c r="F72" s="91">
        <v>69.542</v>
      </c>
      <c r="G72" s="91">
        <v>44.844</v>
      </c>
      <c r="H72" s="84">
        <v>8.543812734082396</v>
      </c>
      <c r="I72" s="84">
        <v>18.53997842502697</v>
      </c>
      <c r="J72" s="86">
        <v>7.760808175420135</v>
      </c>
      <c r="K72" s="84">
        <v>18.41637066611576</v>
      </c>
      <c r="L72" s="91">
        <f>B72/H72</f>
        <v>5.851017754706081</v>
      </c>
      <c r="M72" s="91">
        <f>B72/I72</f>
        <v>2.6963353923065463</v>
      </c>
      <c r="N72" s="91">
        <f>B72/J72</f>
        <v>6.4413394674960855</v>
      </c>
      <c r="O72" s="91">
        <f>B72/K72</f>
        <v>2.7144327677969957</v>
      </c>
      <c r="P72" s="92">
        <f>E72/D72</f>
        <v>2.7997869867640177</v>
      </c>
      <c r="Q72" s="86">
        <f>F72/D72</f>
        <v>2.8024870332284038</v>
      </c>
      <c r="R72" s="93">
        <f>E72/(E72-G72)</f>
        <v>2.8206325362348266</v>
      </c>
      <c r="S72" s="93">
        <f>(L72^2-2*M72^2)/(2*(L72^2-M72^2))</f>
        <v>0.3651873817319155</v>
      </c>
      <c r="T72" s="93">
        <f>(N72^2-2*O72^2)/(2*(N72^2-O72^2))</f>
        <v>0.3920345791449117</v>
      </c>
      <c r="U72" s="93">
        <f>P72*(M72^2*(3*L72^2-4*M72^2)/(L72^2-M72^2))</f>
        <v>55.57699695816161</v>
      </c>
      <c r="V72" s="93">
        <f>Q72*(O72^2*(3*N72^2-4*O72^2)/(N72^2-O72^2))</f>
        <v>57.4886102230055</v>
      </c>
      <c r="W72" s="93">
        <f>L72/M72</f>
        <v>2.169988856505311</v>
      </c>
      <c r="X72" s="93">
        <f>N72/O72</f>
        <v>2.372996503694511</v>
      </c>
      <c r="Y72" s="93">
        <f>100*(F72-E72)/(F72-G72)</f>
        <v>0.27127702647990637</v>
      </c>
      <c r="Z72" s="100">
        <v>0.00047162999999999996</v>
      </c>
      <c r="AA72" s="100">
        <v>15117.73138308605</v>
      </c>
      <c r="AB72" s="109">
        <v>0.08269194071623943</v>
      </c>
      <c r="AC72" s="100">
        <v>0.00156</v>
      </c>
      <c r="AD72" s="100">
        <v>1.23</v>
      </c>
      <c r="AE72" s="100">
        <v>0.022199311869436196</v>
      </c>
    </row>
    <row r="73" spans="1:31" s="13" customFormat="1" ht="13.5">
      <c r="A73" s="19" t="s">
        <v>226</v>
      </c>
      <c r="B73" s="84">
        <v>40.16</v>
      </c>
      <c r="C73" s="84">
        <v>25.15</v>
      </c>
      <c r="D73" s="84">
        <f>(B73*PI()*(C73/2)^2)/(10*10*10)</f>
        <v>19.950765513871705</v>
      </c>
      <c r="E73" s="91">
        <v>55.566</v>
      </c>
      <c r="F73" s="91">
        <v>55.66</v>
      </c>
      <c r="G73" s="91">
        <v>35.062</v>
      </c>
      <c r="H73" s="84">
        <v>6.888706053128175</v>
      </c>
      <c r="I73" s="84">
        <v>12.655845312592534</v>
      </c>
      <c r="J73" s="86">
        <v>6.856141763882407</v>
      </c>
      <c r="K73" s="84">
        <v>15.781841189496994</v>
      </c>
      <c r="L73" s="91">
        <f>B73/H73</f>
        <v>5.829832147034821</v>
      </c>
      <c r="M73" s="91">
        <f>B73/I73</f>
        <v>3.1732372676869636</v>
      </c>
      <c r="N73" s="91">
        <f>B73/J73</f>
        <v>5.8575218224861665</v>
      </c>
      <c r="O73" s="91">
        <f>B73/K73</f>
        <v>2.5446967510183134</v>
      </c>
      <c r="P73" s="92">
        <f>E73/D73</f>
        <v>2.7851562869286965</v>
      </c>
      <c r="Q73" s="86">
        <f>F73/D73</f>
        <v>2.789867885585632</v>
      </c>
      <c r="R73" s="93">
        <f>E73/(E73-G73)</f>
        <v>2.7100078033554422</v>
      </c>
      <c r="S73" s="93">
        <f>(L73^2-2*M73^2)/(2*(L73^2-M73^2))</f>
        <v>0.28949657479795576</v>
      </c>
      <c r="T73" s="93">
        <f>(N73^2-2*O73^2)/(2*(N73^2-O73^2))</f>
        <v>0.38368128501713533</v>
      </c>
      <c r="U73" s="93">
        <f>P73*(M73^2*(3*L73^2-4*M73^2)/(L73^2-M73^2))</f>
        <v>72.32773269124705</v>
      </c>
      <c r="V73" s="93">
        <f>Q73*(O73^2*(3*N73^2-4*O73^2)/(N73^2-O73^2))</f>
        <v>49.99444723257172</v>
      </c>
      <c r="W73" s="93">
        <f>L73/M73</f>
        <v>1.837187595897707</v>
      </c>
      <c r="X73" s="93">
        <f>N73/O73</f>
        <v>2.301854560918568</v>
      </c>
      <c r="Y73" s="93">
        <f>100*(F73-E73)/(F73-G73)</f>
        <v>0.45635498592093454</v>
      </c>
      <c r="Z73" s="100">
        <v>0.00041068999999999996</v>
      </c>
      <c r="AA73" s="100">
        <v>6083.9090106702615</v>
      </c>
      <c r="AB73" s="109">
        <v>0.22036085612018802</v>
      </c>
      <c r="AC73" s="100">
        <v>0.00362</v>
      </c>
      <c r="AD73" s="100">
        <v>0.431</v>
      </c>
      <c r="AE73" s="100">
        <v>0.02287183838597843</v>
      </c>
    </row>
    <row r="74" spans="1:31" s="13" customFormat="1" ht="13.5">
      <c r="A74" s="19" t="s">
        <v>227</v>
      </c>
      <c r="B74" s="84">
        <v>46.97</v>
      </c>
      <c r="C74" s="84">
        <v>25.09</v>
      </c>
      <c r="D74" s="84">
        <f>(B74*PI()*(C74/2)^2)/(10*10*10)</f>
        <v>23.222649327271895</v>
      </c>
      <c r="E74" s="91">
        <v>64.651</v>
      </c>
      <c r="F74" s="91">
        <v>64.75</v>
      </c>
      <c r="G74" s="91">
        <v>41.487</v>
      </c>
      <c r="H74" s="84">
        <v>7.911404411300007</v>
      </c>
      <c r="I74" s="84">
        <v>14.104498760184203</v>
      </c>
      <c r="J74" s="86">
        <v>7.49067476591048</v>
      </c>
      <c r="K74" s="84">
        <v>12.97127733705334</v>
      </c>
      <c r="L74" s="91">
        <f>B74/H74</f>
        <v>5.936998990079672</v>
      </c>
      <c r="M74" s="91">
        <f>B74/I74</f>
        <v>3.330143154933822</v>
      </c>
      <c r="N74" s="91">
        <f>B74/J74</f>
        <v>6.270463138215141</v>
      </c>
      <c r="O74" s="91">
        <f>B74/K74</f>
        <v>3.621077460569514</v>
      </c>
      <c r="P74" s="92">
        <f>E74/D74</f>
        <v>2.7839631511843073</v>
      </c>
      <c r="Q74" s="86">
        <f>F74/D74</f>
        <v>2.78822623067213</v>
      </c>
      <c r="R74" s="93">
        <f>E74/(E74-G74)</f>
        <v>2.7910119150405808</v>
      </c>
      <c r="S74" s="93">
        <f>(L74^2-2*M74^2)/(2*(L74^2-M74^2))</f>
        <v>0.2704734273215742</v>
      </c>
      <c r="T74" s="93">
        <f>(N74^2-2*O74^2)/(2*(N74^2-O74^2))</f>
        <v>0.2498292603502343</v>
      </c>
      <c r="U74" s="93">
        <f>P74*(M74^2*(3*L74^2-4*M74^2)/(L74^2-M74^2))</f>
        <v>78.44854094877151</v>
      </c>
      <c r="V74" s="93">
        <f>Q74*(O74^2*(3*N74^2-4*O74^2)/(N74^2-O74^2))</f>
        <v>91.38697931457355</v>
      </c>
      <c r="W74" s="93">
        <f>L74/M74</f>
        <v>1.7828059377218137</v>
      </c>
      <c r="X74" s="93">
        <f>N74/O74</f>
        <v>1.7316567255175308</v>
      </c>
      <c r="Y74" s="93">
        <f>100*(F74-E74)/(F74-G74)</f>
        <v>0.42556849933372204</v>
      </c>
      <c r="Z74" s="100">
        <v>0.00038236</v>
      </c>
      <c r="AA74" s="100">
        <v>6312.235584375</v>
      </c>
      <c r="AB74" s="109">
        <v>0.10330578512396696</v>
      </c>
      <c r="AC74" s="100">
        <v>0.00158</v>
      </c>
      <c r="AD74" s="100">
        <v>3.35</v>
      </c>
      <c r="AE74" s="100">
        <v>0.0233786503125</v>
      </c>
    </row>
    <row r="75" spans="1:31" s="13" customFormat="1" ht="13.5">
      <c r="A75" s="19" t="s">
        <v>228</v>
      </c>
      <c r="B75" s="84"/>
      <c r="C75" s="84"/>
      <c r="D75" s="84"/>
      <c r="E75" s="91"/>
      <c r="F75" s="91"/>
      <c r="G75" s="91"/>
      <c r="H75" s="84"/>
      <c r="I75" s="84"/>
      <c r="J75" s="86"/>
      <c r="K75" s="84"/>
      <c r="L75" s="91"/>
      <c r="M75" s="91"/>
      <c r="N75" s="91"/>
      <c r="O75" s="91"/>
      <c r="P75" s="92"/>
      <c r="Q75" s="86"/>
      <c r="R75" s="93"/>
      <c r="S75" s="93"/>
      <c r="T75" s="93"/>
      <c r="U75" s="93"/>
      <c r="V75" s="93"/>
      <c r="W75" s="93"/>
      <c r="X75" s="93"/>
      <c r="Y75" s="93"/>
      <c r="Z75" s="100">
        <v>0.00033192</v>
      </c>
      <c r="AA75" s="100">
        <v>1067.786900919881</v>
      </c>
      <c r="AB75" s="109">
        <v>0.2975114485418174</v>
      </c>
      <c r="AC75" s="100">
        <v>0.00395</v>
      </c>
      <c r="AD75" s="100">
        <v>0.825</v>
      </c>
      <c r="AE75" s="100">
        <v>0.022199311869436196</v>
      </c>
    </row>
    <row r="76" spans="1:31" s="13" customFormat="1" ht="13.5">
      <c r="A76" s="19" t="s">
        <v>244</v>
      </c>
      <c r="B76" s="84">
        <v>50.73</v>
      </c>
      <c r="C76" s="84">
        <v>25.18</v>
      </c>
      <c r="D76" s="84">
        <f>(B76*PI()*(C76/2)^2)/(10*10*10)</f>
        <v>25.26191067894478</v>
      </c>
      <c r="E76" s="91">
        <v>69.819</v>
      </c>
      <c r="F76" s="91">
        <v>69.953</v>
      </c>
      <c r="G76" s="91">
        <v>44.819</v>
      </c>
      <c r="H76" s="84">
        <v>8.216480983387086</v>
      </c>
      <c r="I76" s="84">
        <v>15.478178882789795</v>
      </c>
      <c r="J76" s="86">
        <v>7.819834909870111</v>
      </c>
      <c r="K76" s="84">
        <v>13.895429592687693</v>
      </c>
      <c r="L76" s="91">
        <f>B76/H76</f>
        <v>6.174176037475295</v>
      </c>
      <c r="M76" s="91">
        <f>B76/I76</f>
        <v>3.2775173606765033</v>
      </c>
      <c r="N76" s="91">
        <f>B76/J76</f>
        <v>6.487349232394809</v>
      </c>
      <c r="O76" s="91">
        <f>B76/K76</f>
        <v>3.6508407071269007</v>
      </c>
      <c r="P76" s="92">
        <f>E76/D76</f>
        <v>2.763805196183855</v>
      </c>
      <c r="Q76" s="86">
        <f>F76/D76</f>
        <v>2.769109624724634</v>
      </c>
      <c r="R76" s="93">
        <f>E76/(E76-G76)</f>
        <v>2.79276</v>
      </c>
      <c r="S76" s="93">
        <f>(L76^2-2*M76^2)/(2*(L76^2-M76^2))</f>
        <v>0.3038207558623098</v>
      </c>
      <c r="T76" s="93">
        <f>(N76^2-2*O76^2)/(2*(N76^2-O76^2))</f>
        <v>0.2682545285956719</v>
      </c>
      <c r="U76" s="93">
        <f>P76*(M76^2*(3*L76^2-4*M76^2)/(L76^2-M76^2))</f>
        <v>77.41860056211493</v>
      </c>
      <c r="V76" s="93">
        <f>Q76*(O76^2*(3*N76^2-4*O76^2)/(N76^2-O76^2))</f>
        <v>93.61864157284577</v>
      </c>
      <c r="W76" s="93">
        <f>L76/M76</f>
        <v>1.8837965929800293</v>
      </c>
      <c r="X76" s="93">
        <f>N76/O76</f>
        <v>1.7769466686757072</v>
      </c>
      <c r="Y76" s="93">
        <f>100*(F76-E76)/(F76-G76)</f>
        <v>0.53314235696666</v>
      </c>
      <c r="Z76" s="101"/>
      <c r="AA76" s="101"/>
      <c r="AB76" s="110"/>
      <c r="AC76" s="101"/>
      <c r="AD76" s="101"/>
      <c r="AE76" s="101"/>
    </row>
    <row r="77" spans="1:31" s="13" customFormat="1" ht="13.5">
      <c r="A77" s="19" t="s">
        <v>245</v>
      </c>
      <c r="B77" s="84"/>
      <c r="C77" s="84"/>
      <c r="D77" s="84"/>
      <c r="E77" s="91"/>
      <c r="F77" s="91"/>
      <c r="G77" s="91"/>
      <c r="H77" s="84"/>
      <c r="I77" s="84"/>
      <c r="J77" s="86"/>
      <c r="K77" s="84"/>
      <c r="L77" s="91"/>
      <c r="M77" s="91"/>
      <c r="N77" s="91"/>
      <c r="O77" s="91"/>
      <c r="P77" s="92"/>
      <c r="Q77" s="86"/>
      <c r="R77" s="93"/>
      <c r="S77" s="93"/>
      <c r="T77" s="93"/>
      <c r="U77" s="93"/>
      <c r="V77" s="93"/>
      <c r="W77" s="93"/>
      <c r="X77" s="93"/>
      <c r="Y77" s="93"/>
      <c r="Z77" s="100">
        <v>0.00030035</v>
      </c>
      <c r="AA77" s="100">
        <v>29010.94194503817</v>
      </c>
      <c r="AB77" s="109">
        <v>3.687364741135342</v>
      </c>
      <c r="AC77" s="100">
        <v>0.0443</v>
      </c>
      <c r="AD77" s="100">
        <v>0.852</v>
      </c>
      <c r="AE77" s="100">
        <v>0.0228432613740458</v>
      </c>
    </row>
    <row r="78" spans="1:31" s="13" customFormat="1" ht="13.5">
      <c r="A78" s="19" t="s">
        <v>246</v>
      </c>
      <c r="B78" s="94"/>
      <c r="C78" s="94"/>
      <c r="D78" s="84"/>
      <c r="E78" s="94"/>
      <c r="F78" s="94"/>
      <c r="G78" s="94"/>
      <c r="H78" s="94"/>
      <c r="I78" s="94"/>
      <c r="J78" s="94"/>
      <c r="K78" s="94"/>
      <c r="L78" s="91"/>
      <c r="M78" s="91"/>
      <c r="N78" s="91"/>
      <c r="O78" s="91"/>
      <c r="P78" s="92"/>
      <c r="Q78" s="86"/>
      <c r="R78" s="93"/>
      <c r="S78" s="93"/>
      <c r="T78" s="93"/>
      <c r="U78" s="93"/>
      <c r="V78" s="93"/>
      <c r="W78" s="93"/>
      <c r="X78" s="93"/>
      <c r="Y78" s="93"/>
      <c r="Z78" s="100">
        <v>0.00052709</v>
      </c>
      <c r="AA78" s="100">
        <v>6210.364065288036</v>
      </c>
      <c r="AB78" s="109">
        <v>0.5122464854199473</v>
      </c>
      <c r="AC78" s="100">
        <v>0.0108</v>
      </c>
      <c r="AD78" s="100">
        <v>6.45</v>
      </c>
      <c r="AE78" s="100">
        <v>0.022100939734121125</v>
      </c>
    </row>
    <row r="79" spans="1:31" s="13" customFormat="1" ht="13.5">
      <c r="A79" s="19" t="s">
        <v>248</v>
      </c>
      <c r="B79" s="84">
        <v>51.26</v>
      </c>
      <c r="C79" s="84">
        <v>25.03</v>
      </c>
      <c r="D79" s="84">
        <f>(B79*PI()*(C79/2)^2)/(10*10*10)</f>
        <v>25.222619158188245</v>
      </c>
      <c r="E79" s="91">
        <v>63.99</v>
      </c>
      <c r="F79" s="91">
        <v>65.52</v>
      </c>
      <c r="G79" s="91">
        <v>40.272</v>
      </c>
      <c r="H79" s="84">
        <v>15.76887158348659</v>
      </c>
      <c r="I79" s="84">
        <v>25.708932529651953</v>
      </c>
      <c r="J79" s="86">
        <v>10.642195836897718</v>
      </c>
      <c r="K79" s="84">
        <v>17.9138969784508</v>
      </c>
      <c r="L79" s="91">
        <f>B79/H79</f>
        <v>3.2507081897781624</v>
      </c>
      <c r="M79" s="91">
        <f>B79/I79</f>
        <v>1.9938595249288615</v>
      </c>
      <c r="N79" s="91">
        <f>B79/J79</f>
        <v>4.816675128480128</v>
      </c>
      <c r="O79" s="91">
        <f>B79/K79</f>
        <v>2.861465601910198</v>
      </c>
      <c r="P79" s="92">
        <f>E79/D79</f>
        <v>2.5370085318529005</v>
      </c>
      <c r="Q79" s="86">
        <f>F79/D79</f>
        <v>2.5976683701672454</v>
      </c>
      <c r="R79" s="93">
        <f>E79/(E79-G79)</f>
        <v>2.697950923349355</v>
      </c>
      <c r="S79" s="93">
        <f>(L79^2-2*M79^2)/(2*(L79^2-M79^2))</f>
        <v>0.19844506945760174</v>
      </c>
      <c r="T79" s="93">
        <f>(N79^2-2*O79^2)/(2*(N79^2-O79^2))</f>
        <v>0.22729211768419114</v>
      </c>
      <c r="U79" s="93">
        <f>P79*(M79^2*(3*L79^2-4*M79^2)/(L79^2-M79^2))</f>
        <v>24.17459299921575</v>
      </c>
      <c r="V79" s="93">
        <f>Q79*(O79^2*(3*N79^2-4*O79^2)/(N79^2-O79^2))</f>
        <v>52.20819830669979</v>
      </c>
      <c r="W79" s="93">
        <f>L79/M79</f>
        <v>1.6303596863947292</v>
      </c>
      <c r="X79" s="93">
        <f>N79/O79</f>
        <v>1.6832895440940165</v>
      </c>
      <c r="Y79" s="93">
        <f>100*(F79-E79)/(F79-G79)</f>
        <v>6.059885931558912</v>
      </c>
      <c r="Z79" s="100">
        <v>0.00030607</v>
      </c>
      <c r="AA79" s="100">
        <v>1084.7409197596155</v>
      </c>
      <c r="AB79" s="109">
        <v>0.8143561930277388</v>
      </c>
      <c r="AC79" s="100">
        <v>0.00997</v>
      </c>
      <c r="AD79" s="100">
        <v>1.44</v>
      </c>
      <c r="AE79" s="100">
        <v>0.022836650942307697</v>
      </c>
    </row>
    <row r="80" spans="1:31" s="13" customFormat="1" ht="15" thickBot="1">
      <c r="A80" s="19" t="s">
        <v>4</v>
      </c>
      <c r="B80" s="84"/>
      <c r="C80" s="84"/>
      <c r="D80" s="84"/>
      <c r="E80" s="91"/>
      <c r="F80" s="91"/>
      <c r="G80" s="91"/>
      <c r="H80" s="84"/>
      <c r="I80" s="84"/>
      <c r="J80" s="86"/>
      <c r="K80" s="84"/>
      <c r="L80" s="91"/>
      <c r="M80" s="91"/>
      <c r="N80" s="91"/>
      <c r="O80" s="91"/>
      <c r="P80" s="92"/>
      <c r="Q80" s="86"/>
      <c r="R80" s="93"/>
      <c r="S80" s="93"/>
      <c r="T80" s="93"/>
      <c r="U80" s="93"/>
      <c r="V80" s="93"/>
      <c r="W80" s="93"/>
      <c r="X80" s="93"/>
      <c r="Y80" s="93"/>
      <c r="Z80" s="102">
        <v>0.00241102</v>
      </c>
      <c r="AA80" s="102">
        <v>873.9876352395673</v>
      </c>
      <c r="AB80" s="111">
        <v>0.7870113064180306</v>
      </c>
      <c r="AC80" s="102">
        <v>0.0759</v>
      </c>
      <c r="AD80" s="102">
        <v>0.281</v>
      </c>
      <c r="AE80" s="102">
        <v>0.022760094667697066</v>
      </c>
    </row>
    <row r="81" spans="1:31" s="33" customFormat="1" ht="12.75" thickTop="1">
      <c r="A81" s="81" t="s">
        <v>144</v>
      </c>
      <c r="B81" s="82">
        <f aca="true" t="shared" si="28" ref="B81:Z81">MAX(B64:B80)</f>
        <v>52.87</v>
      </c>
      <c r="C81" s="82">
        <f t="shared" si="28"/>
        <v>25.34</v>
      </c>
      <c r="D81" s="82">
        <f t="shared" si="28"/>
        <v>26.663208751548325</v>
      </c>
      <c r="E81" s="82">
        <f t="shared" si="28"/>
        <v>70.015</v>
      </c>
      <c r="F81" s="82">
        <f t="shared" si="28"/>
        <v>70.353</v>
      </c>
      <c r="G81" s="82">
        <f t="shared" si="28"/>
        <v>44.844</v>
      </c>
      <c r="H81" s="82">
        <f t="shared" si="28"/>
        <v>15.76887158348659</v>
      </c>
      <c r="I81" s="82">
        <f t="shared" si="28"/>
        <v>25.708932529651953</v>
      </c>
      <c r="J81" s="82">
        <f t="shared" si="28"/>
        <v>10.642195836897718</v>
      </c>
      <c r="K81" s="82">
        <f t="shared" si="28"/>
        <v>31.727933001850936</v>
      </c>
      <c r="L81" s="82">
        <f t="shared" si="28"/>
        <v>6.174176037475295</v>
      </c>
      <c r="M81" s="82">
        <f t="shared" si="28"/>
        <v>3.330143154933822</v>
      </c>
      <c r="N81" s="82">
        <f t="shared" si="28"/>
        <v>6.487349232394809</v>
      </c>
      <c r="O81" s="82">
        <f t="shared" si="28"/>
        <v>3.6508407071269007</v>
      </c>
      <c r="P81" s="82">
        <f t="shared" si="28"/>
        <v>2.7997869867640177</v>
      </c>
      <c r="Q81" s="82">
        <f t="shared" si="28"/>
        <v>2.8024870332284038</v>
      </c>
      <c r="R81" s="82">
        <f t="shared" si="28"/>
        <v>2.8206325362348266</v>
      </c>
      <c r="S81" s="82">
        <f t="shared" si="28"/>
        <v>0.3757746020629875</v>
      </c>
      <c r="T81" s="82">
        <f t="shared" si="28"/>
        <v>0.44891050662482984</v>
      </c>
      <c r="U81" s="82">
        <f t="shared" si="28"/>
        <v>78.44854094877151</v>
      </c>
      <c r="V81" s="82">
        <f t="shared" si="28"/>
        <v>93.61864157284577</v>
      </c>
      <c r="W81" s="82">
        <f t="shared" si="28"/>
        <v>2.241638201390712</v>
      </c>
      <c r="X81" s="82">
        <f t="shared" si="28"/>
        <v>3.2843185071728977</v>
      </c>
      <c r="Y81" s="82">
        <f t="shared" si="28"/>
        <v>6.059885931558912</v>
      </c>
      <c r="Z81" s="82">
        <f t="shared" si="28"/>
        <v>0.01242687</v>
      </c>
      <c r="AA81" s="82">
        <f>MAX(AA64:AA80)</f>
        <v>29010.94194503817</v>
      </c>
      <c r="AB81" s="82">
        <f>MAX(AB64:AB80)</f>
        <v>30.377721823757714</v>
      </c>
      <c r="AC81" s="82">
        <f>MAX(AC64:AC80)</f>
        <v>15.1</v>
      </c>
      <c r="AD81" s="82">
        <f>MAX(AD64:AD80)</f>
        <v>19.1</v>
      </c>
      <c r="AE81" s="82">
        <f>MAX(AE64:AE80)</f>
        <v>0.023418199553571432</v>
      </c>
    </row>
    <row r="82" spans="1:31" s="33" customFormat="1" ht="12">
      <c r="A82" s="59" t="s">
        <v>145</v>
      </c>
      <c r="B82" s="60">
        <f aca="true" t="shared" si="29" ref="B82:Z82">MIN(B64:B80)</f>
        <v>38.62</v>
      </c>
      <c r="C82" s="60">
        <f t="shared" si="29"/>
        <v>24.67</v>
      </c>
      <c r="D82" s="60">
        <f t="shared" si="29"/>
        <v>18.46037206053712</v>
      </c>
      <c r="E82" s="60">
        <f t="shared" si="29"/>
        <v>50.585</v>
      </c>
      <c r="F82" s="60">
        <f t="shared" si="29"/>
        <v>50.819</v>
      </c>
      <c r="G82" s="60">
        <f t="shared" si="29"/>
        <v>32.319</v>
      </c>
      <c r="H82" s="60">
        <f t="shared" si="29"/>
        <v>6.888706053128175</v>
      </c>
      <c r="I82" s="60">
        <f t="shared" si="29"/>
        <v>11.6204</v>
      </c>
      <c r="J82" s="60">
        <f t="shared" si="29"/>
        <v>6.431615903491436</v>
      </c>
      <c r="K82" s="60">
        <f t="shared" si="29"/>
        <v>12.427637650406494</v>
      </c>
      <c r="L82" s="60">
        <f t="shared" si="29"/>
        <v>3.2507081897781624</v>
      </c>
      <c r="M82" s="60">
        <f t="shared" si="29"/>
        <v>1.9938595249288615</v>
      </c>
      <c r="N82" s="60">
        <f t="shared" si="29"/>
        <v>4.816675128480128</v>
      </c>
      <c r="O82" s="60">
        <f t="shared" si="29"/>
        <v>1.6663550063887138</v>
      </c>
      <c r="P82" s="60">
        <f t="shared" si="29"/>
        <v>2.5370085318529005</v>
      </c>
      <c r="Q82" s="60">
        <f t="shared" si="29"/>
        <v>2.5976683701672454</v>
      </c>
      <c r="R82" s="60">
        <f t="shared" si="29"/>
        <v>2.6665270213657313</v>
      </c>
      <c r="S82" s="60">
        <f t="shared" si="29"/>
        <v>0.19844506945760174</v>
      </c>
      <c r="T82" s="60">
        <f t="shared" si="29"/>
        <v>0.22729211768419114</v>
      </c>
      <c r="U82" s="60">
        <f t="shared" si="29"/>
        <v>24.17459299921575</v>
      </c>
      <c r="V82" s="60">
        <f t="shared" si="29"/>
        <v>21.231311738885402</v>
      </c>
      <c r="W82" s="60">
        <f t="shared" si="29"/>
        <v>1.6303596863947292</v>
      </c>
      <c r="X82" s="60">
        <f t="shared" si="29"/>
        <v>1.6832895440940165</v>
      </c>
      <c r="Y82" s="60">
        <f t="shared" si="29"/>
        <v>0.27127702647990637</v>
      </c>
      <c r="Z82" s="60">
        <f t="shared" si="29"/>
        <v>0.00012481</v>
      </c>
      <c r="AA82" s="60">
        <f>MIN(AA64:AA80)</f>
        <v>116.47419841961538</v>
      </c>
      <c r="AB82" s="60">
        <f>MIN(AB64:AB80)</f>
        <v>0.08269194071623943</v>
      </c>
      <c r="AC82" s="60">
        <f>MIN(AC64:AC80)</f>
        <v>0.000634</v>
      </c>
      <c r="AD82" s="60">
        <f>MIN(AD64:AD80)</f>
        <v>0.281</v>
      </c>
      <c r="AE82" s="60">
        <f>MIN(AE64:AE80)</f>
        <v>0.018955980810810808</v>
      </c>
    </row>
    <row r="83" spans="1:31" s="33" customFormat="1" ht="13.5">
      <c r="A83" s="119" t="s">
        <v>374</v>
      </c>
      <c r="B83" s="84">
        <f>AVERAGE(B64:B80)</f>
        <v>46.3025</v>
      </c>
      <c r="C83" s="84">
        <f aca="true" t="shared" si="30" ref="C83:AE83">AVERAGE(C64:C80)</f>
        <v>25.098750000000003</v>
      </c>
      <c r="D83" s="84">
        <f t="shared" si="30"/>
        <v>22.9300934184759</v>
      </c>
      <c r="E83" s="84">
        <f t="shared" si="30"/>
        <v>61.940250000000006</v>
      </c>
      <c r="F83" s="84">
        <f t="shared" si="30"/>
        <v>62.33812499999999</v>
      </c>
      <c r="G83" s="84">
        <f t="shared" si="30"/>
        <v>39.39375</v>
      </c>
      <c r="H83" s="84">
        <f t="shared" si="30"/>
        <v>9.255767155603667</v>
      </c>
      <c r="I83" s="84">
        <f t="shared" si="30"/>
        <v>17.40598231214274</v>
      </c>
      <c r="J83" s="84">
        <f t="shared" si="30"/>
        <v>8.037775893944078</v>
      </c>
      <c r="K83" s="84">
        <f t="shared" si="30"/>
        <v>17.403543418400403</v>
      </c>
      <c r="L83" s="84">
        <f t="shared" si="30"/>
        <v>5.243135994130027</v>
      </c>
      <c r="M83" s="84">
        <f t="shared" si="30"/>
        <v>2.786492868962426</v>
      </c>
      <c r="N83" s="84">
        <f t="shared" si="30"/>
        <v>5.820324858149949</v>
      </c>
      <c r="O83" s="84">
        <f t="shared" si="30"/>
        <v>2.8300847617294305</v>
      </c>
      <c r="P83" s="84">
        <f t="shared" si="30"/>
        <v>2.703371256205292</v>
      </c>
      <c r="Q83" s="84">
        <f t="shared" si="30"/>
        <v>2.720572508372246</v>
      </c>
      <c r="R83" s="84">
        <f t="shared" si="30"/>
        <v>2.747713712356555</v>
      </c>
      <c r="S83" s="84">
        <f t="shared" si="30"/>
        <v>0.2920306444051922</v>
      </c>
      <c r="T83" s="84">
        <f t="shared" si="30"/>
        <v>0.330202446003007</v>
      </c>
      <c r="U83" s="84">
        <f t="shared" si="30"/>
        <v>56.62155216066763</v>
      </c>
      <c r="V83" s="84">
        <f t="shared" si="30"/>
        <v>59.937964601205906</v>
      </c>
      <c r="W83" s="84">
        <f t="shared" si="30"/>
        <v>1.8905457551349047</v>
      </c>
      <c r="X83" s="84">
        <f t="shared" si="30"/>
        <v>2.1487169704874662</v>
      </c>
      <c r="Y83" s="84">
        <f t="shared" si="30"/>
        <v>1.7215460625725876</v>
      </c>
      <c r="Z83" s="84">
        <f t="shared" si="30"/>
        <v>0.0015499773333333335</v>
      </c>
      <c r="AA83" s="84">
        <f t="shared" si="30"/>
        <v>5100.947718490626</v>
      </c>
      <c r="AB83" s="84">
        <f t="shared" si="30"/>
        <v>3.768256751203801</v>
      </c>
      <c r="AC83" s="84">
        <f t="shared" si="30"/>
        <v>1.0411576</v>
      </c>
      <c r="AD83" s="84">
        <f t="shared" si="30"/>
        <v>4.478599999999999</v>
      </c>
      <c r="AE83" s="84">
        <f t="shared" si="30"/>
        <v>0.022269150380212068</v>
      </c>
    </row>
    <row r="84" spans="1:31" s="13" customFormat="1" ht="36">
      <c r="A84" s="77" t="s">
        <v>136</v>
      </c>
      <c r="B84" s="79" t="s">
        <v>312</v>
      </c>
      <c r="C84" s="79" t="s">
        <v>313</v>
      </c>
      <c r="D84" s="79" t="s">
        <v>314</v>
      </c>
      <c r="E84" s="79" t="s">
        <v>315</v>
      </c>
      <c r="F84" s="79" t="s">
        <v>316</v>
      </c>
      <c r="G84" s="79" t="s">
        <v>317</v>
      </c>
      <c r="H84" s="79" t="s">
        <v>318</v>
      </c>
      <c r="I84" s="79" t="s">
        <v>319</v>
      </c>
      <c r="J84" s="79" t="s">
        <v>320</v>
      </c>
      <c r="K84" s="79" t="s">
        <v>321</v>
      </c>
      <c r="L84" s="79" t="s">
        <v>322</v>
      </c>
      <c r="M84" s="79" t="s">
        <v>324</v>
      </c>
      <c r="N84" s="79" t="s">
        <v>325</v>
      </c>
      <c r="O84" s="79" t="s">
        <v>323</v>
      </c>
      <c r="P84" s="79" t="s">
        <v>326</v>
      </c>
      <c r="Q84" s="79" t="s">
        <v>327</v>
      </c>
      <c r="R84" s="79" t="s">
        <v>328</v>
      </c>
      <c r="S84" s="78" t="s">
        <v>267</v>
      </c>
      <c r="T84" s="78" t="s">
        <v>268</v>
      </c>
      <c r="U84" s="79" t="s">
        <v>373</v>
      </c>
      <c r="V84" s="80" t="s">
        <v>204</v>
      </c>
      <c r="W84" s="80" t="s">
        <v>372</v>
      </c>
      <c r="X84" s="80" t="s">
        <v>371</v>
      </c>
      <c r="Y84" s="80" t="s">
        <v>210</v>
      </c>
      <c r="Z84" s="116" t="s">
        <v>153</v>
      </c>
      <c r="AA84" s="116" t="s">
        <v>329</v>
      </c>
      <c r="AB84" s="117" t="s">
        <v>28</v>
      </c>
      <c r="AC84" s="116" t="s">
        <v>330</v>
      </c>
      <c r="AD84" s="116" t="s">
        <v>331</v>
      </c>
      <c r="AE84" s="116" t="s">
        <v>332</v>
      </c>
    </row>
    <row r="85" spans="1:31" s="13" customFormat="1" ht="12">
      <c r="A85" s="63" t="s">
        <v>98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104"/>
      <c r="AA85" s="104"/>
      <c r="AB85" s="113"/>
      <c r="AC85" s="104"/>
      <c r="AD85" s="104"/>
      <c r="AE85" s="104"/>
    </row>
    <row r="86" spans="1:31" s="13" customFormat="1" ht="13.5">
      <c r="A86" s="13" t="s">
        <v>99</v>
      </c>
      <c r="B86" s="86">
        <v>42.4</v>
      </c>
      <c r="C86" s="86">
        <v>24.98</v>
      </c>
      <c r="D86" s="86">
        <f>(B86*PI()*(C86/2)^2)/(10*10*10)</f>
        <v>20.779763768257176</v>
      </c>
      <c r="E86" s="92">
        <v>46.937</v>
      </c>
      <c r="F86" s="92">
        <v>50.073</v>
      </c>
      <c r="G86" s="92">
        <v>29.48</v>
      </c>
      <c r="H86" s="90">
        <v>16.38780947511014</v>
      </c>
      <c r="I86" s="90">
        <v>24.77065920405822</v>
      </c>
      <c r="J86" s="86">
        <v>11.928318236373242</v>
      </c>
      <c r="K86" s="90">
        <v>19.597037770923745</v>
      </c>
      <c r="L86" s="92">
        <f>B86/H86</f>
        <v>2.5872890494850616</v>
      </c>
      <c r="M86" s="91">
        <f>B86/I86</f>
        <v>1.7117025288149592</v>
      </c>
      <c r="N86" s="91">
        <f>B86/J86</f>
        <v>3.5545664661015577</v>
      </c>
      <c r="O86" s="91">
        <f>B86/K86</f>
        <v>2.163592298776357</v>
      </c>
      <c r="P86" s="92">
        <f>E86/D86</f>
        <v>2.258784099928036</v>
      </c>
      <c r="Q86" s="86">
        <f>F86/D86</f>
        <v>2.409700156288143</v>
      </c>
      <c r="R86" s="93">
        <f>E86/(E86-G86)</f>
        <v>2.6887208569628234</v>
      </c>
      <c r="S86" s="93">
        <f>(L86^2-2*M86^2)/(2*(L86^2-M86^2))</f>
        <v>0.11081066797741267</v>
      </c>
      <c r="T86" s="93">
        <f>(N86^2-2*O86^2)/(2*(N86^2-O86^2))</f>
        <v>0.20573027440495129</v>
      </c>
      <c r="U86" s="93">
        <f>P86*(M86^2*(3*L86^2-4*M86^2)/(L86^2-M86^2))</f>
        <v>14.702843826141116</v>
      </c>
      <c r="V86" s="93">
        <f>Q86*(O86^2*(3*N86^2-4*O86^2)/(N86^2-O86^2))</f>
        <v>27.201573127272113</v>
      </c>
      <c r="W86" s="93">
        <f>L86/M86</f>
        <v>1.5115296063015609</v>
      </c>
      <c r="X86" s="93">
        <f>N86/O86</f>
        <v>1.6429003135719615</v>
      </c>
      <c r="Y86" s="93">
        <f>100*(F86-E86)/(F86-G86)</f>
        <v>15.22847569562474</v>
      </c>
      <c r="Z86" s="100">
        <v>0.0018717699999999998</v>
      </c>
      <c r="AA86" s="100">
        <v>207.77004712551832</v>
      </c>
      <c r="AB86" s="109">
        <v>0.22705781159009925</v>
      </c>
      <c r="AC86" s="100">
        <v>0.017</v>
      </c>
      <c r="AD86" s="100">
        <v>0.482</v>
      </c>
      <c r="AE86" s="100">
        <v>0.01978762353576365</v>
      </c>
    </row>
    <row r="87" spans="1:31" s="13" customFormat="1" ht="13.5">
      <c r="A87" s="13" t="s">
        <v>81</v>
      </c>
      <c r="B87" s="95"/>
      <c r="C87" s="95"/>
      <c r="D87" s="86"/>
      <c r="E87" s="95"/>
      <c r="F87" s="95"/>
      <c r="G87" s="95"/>
      <c r="H87" s="95"/>
      <c r="I87" s="95"/>
      <c r="J87" s="95"/>
      <c r="K87" s="95"/>
      <c r="L87" s="92"/>
      <c r="M87" s="91"/>
      <c r="N87" s="91"/>
      <c r="O87" s="91"/>
      <c r="P87" s="92"/>
      <c r="Q87" s="86"/>
      <c r="R87" s="93"/>
      <c r="S87" s="93"/>
      <c r="T87" s="93"/>
      <c r="U87" s="93"/>
      <c r="V87" s="93"/>
      <c r="W87" s="93"/>
      <c r="X87" s="93"/>
      <c r="Y87" s="93"/>
      <c r="Z87" s="100">
        <v>2.794E-05</v>
      </c>
      <c r="AA87" s="100">
        <v>2143.9647279094074</v>
      </c>
      <c r="AB87" s="109">
        <v>0.6746599856836077</v>
      </c>
      <c r="AC87" s="100">
        <v>0.000754</v>
      </c>
      <c r="AD87" s="100">
        <v>18.9</v>
      </c>
      <c r="AE87" s="100">
        <v>0.021019262038327526</v>
      </c>
    </row>
    <row r="88" spans="1:31" s="13" customFormat="1" ht="13.5">
      <c r="A88" s="13" t="s">
        <v>27</v>
      </c>
      <c r="B88" s="86">
        <v>40.1</v>
      </c>
      <c r="C88" s="86">
        <v>24.7</v>
      </c>
      <c r="D88" s="86">
        <f>(B88*PI()*(C88/2)^2)/(10*10*10)</f>
        <v>19.21445897683668</v>
      </c>
      <c r="E88" s="92">
        <v>50.512</v>
      </c>
      <c r="F88" s="92">
        <v>50.999</v>
      </c>
      <c r="G88" s="92">
        <v>31.845</v>
      </c>
      <c r="H88" s="86">
        <v>8.61649927464748</v>
      </c>
      <c r="I88" s="86">
        <v>14.325447209521483</v>
      </c>
      <c r="J88" s="86">
        <v>7.602570404861495</v>
      </c>
      <c r="K88" s="86">
        <v>14.111813031161473</v>
      </c>
      <c r="L88" s="92">
        <f>B88/H88</f>
        <v>4.653862168594053</v>
      </c>
      <c r="M88" s="91">
        <f>B88/I88</f>
        <v>2.799214531560825</v>
      </c>
      <c r="N88" s="91">
        <f>B88/J88</f>
        <v>5.274531883895201</v>
      </c>
      <c r="O88" s="91">
        <f>B88/K88</f>
        <v>2.8415909360088487</v>
      </c>
      <c r="P88" s="92">
        <f>E88/D88</f>
        <v>2.628853618043213</v>
      </c>
      <c r="Q88" s="86">
        <f>F88/D88</f>
        <v>2.654199114400258</v>
      </c>
      <c r="R88" s="93">
        <f>E88/(E88-G88)</f>
        <v>2.7059516794342957</v>
      </c>
      <c r="S88" s="93">
        <f>(L88^2-2*M88^2)/(2*(L88^2-M88^2))</f>
        <v>0.21657029076167436</v>
      </c>
      <c r="T88" s="93">
        <f>(N88^2-2*O88^2)/(2*(N88^2-O88^2))</f>
        <v>0.2955378404578477</v>
      </c>
      <c r="U88" s="93">
        <f>P88*(M88^2*(3*L88^2-4*M88^2)/(L88^2-M88^2))</f>
        <v>50.119412822811896</v>
      </c>
      <c r="V88" s="93">
        <f>Q88*(O88^2*(3*N88^2-4*O88^2)/(N88^2-O88^2))</f>
        <v>55.531156176464194</v>
      </c>
      <c r="W88" s="93">
        <f>L88/M88</f>
        <v>1.6625600203636723</v>
      </c>
      <c r="X88" s="93">
        <f>N88/O88</f>
        <v>1.8561897200106976</v>
      </c>
      <c r="Y88" s="93">
        <f>100*(F88-E88)/(F88-G88)</f>
        <v>2.5425498590372864</v>
      </c>
      <c r="Z88" s="100">
        <v>0.00033588</v>
      </c>
      <c r="AA88" s="100">
        <v>1080.6477030081578</v>
      </c>
      <c r="AB88" s="109">
        <v>0.4867809932118614</v>
      </c>
      <c r="AC88" s="100">
        <v>0.00654</v>
      </c>
      <c r="AD88" s="100">
        <v>2.27</v>
      </c>
      <c r="AE88" s="100">
        <v>0.019228606815091778</v>
      </c>
    </row>
    <row r="89" spans="1:31" s="13" customFormat="1" ht="13.5">
      <c r="A89" s="13" t="s">
        <v>102</v>
      </c>
      <c r="B89" s="86">
        <v>50.89</v>
      </c>
      <c r="C89" s="86">
        <v>24.67</v>
      </c>
      <c r="D89" s="86">
        <f>(B89*PI()*(C89/2)^2)/(10*10*10)</f>
        <v>24.3254358923028</v>
      </c>
      <c r="E89" s="92">
        <v>59.909</v>
      </c>
      <c r="F89" s="92">
        <v>62.073</v>
      </c>
      <c r="G89" s="92">
        <v>37.941</v>
      </c>
      <c r="H89" s="86">
        <v>12.35899797718262</v>
      </c>
      <c r="I89" s="86">
        <v>18.455124593716143</v>
      </c>
      <c r="J89" s="86">
        <v>11.133209779666302</v>
      </c>
      <c r="K89" s="86">
        <v>28.068221505885397</v>
      </c>
      <c r="L89" s="92">
        <f>B89/H89</f>
        <v>4.117647732765548</v>
      </c>
      <c r="M89" s="91">
        <f>B89/I89</f>
        <v>2.7574996712472877</v>
      </c>
      <c r="N89" s="91">
        <f>B89/J89</f>
        <v>4.571008811218622</v>
      </c>
      <c r="O89" s="91">
        <f>B89/K89</f>
        <v>1.8130824565898944</v>
      </c>
      <c r="P89" s="92">
        <f>E89/D89</f>
        <v>2.4628130104322925</v>
      </c>
      <c r="Q89" s="86">
        <f>F89/D89</f>
        <v>2.551773389583597</v>
      </c>
      <c r="R89" s="93">
        <f>E89/(E89-G89)</f>
        <v>2.727103058994902</v>
      </c>
      <c r="S89" s="93">
        <f>(L89^2-2*M89^2)/(2*(L89^2-M89^2))</f>
        <v>0.09343242238007039</v>
      </c>
      <c r="T89" s="93">
        <f>(N89^2-2*O89^2)/(2*(N89^2-O89^2))</f>
        <v>0.40664805657653985</v>
      </c>
      <c r="U89" s="93">
        <f>P89*(M89^2*(3*L89^2-4*M89^2)/(L89^2-M89^2))</f>
        <v>40.952867942679404</v>
      </c>
      <c r="V89" s="93">
        <f>Q89*(O89^2*(3*N89^2-4*O89^2)/(N89^2-O89^2))</f>
        <v>23.598949002586505</v>
      </c>
      <c r="W89" s="93">
        <f>L89/M89</f>
        <v>1.4932541155673211</v>
      </c>
      <c r="X89" s="93">
        <f>N89/O89</f>
        <v>2.5211257185820037</v>
      </c>
      <c r="Y89" s="93">
        <f>100*(F89-E89)/(F89-G89)</f>
        <v>8.967346262224439</v>
      </c>
      <c r="Z89" s="100">
        <v>0.00015278999999999998</v>
      </c>
      <c r="AA89" s="100">
        <v>529.7637717472376</v>
      </c>
      <c r="AB89" s="109">
        <v>1.328620983048629</v>
      </c>
      <c r="AC89" s="100">
        <v>0.00812</v>
      </c>
      <c r="AD89" s="100">
        <v>0.538</v>
      </c>
      <c r="AE89" s="100">
        <v>0.019693820511049724</v>
      </c>
    </row>
    <row r="90" spans="1:31" s="13" customFormat="1" ht="13.5">
      <c r="A90" s="13" t="s">
        <v>103</v>
      </c>
      <c r="B90" s="95"/>
      <c r="C90" s="95"/>
      <c r="D90" s="86"/>
      <c r="E90" s="95"/>
      <c r="F90" s="95"/>
      <c r="G90" s="95"/>
      <c r="H90" s="95"/>
      <c r="I90" s="95"/>
      <c r="J90" s="95"/>
      <c r="K90" s="95"/>
      <c r="L90" s="92"/>
      <c r="M90" s="91"/>
      <c r="N90" s="91"/>
      <c r="O90" s="91"/>
      <c r="P90" s="92"/>
      <c r="Q90" s="86"/>
      <c r="R90" s="93"/>
      <c r="S90" s="93"/>
      <c r="T90" s="93"/>
      <c r="U90" s="93"/>
      <c r="V90" s="93"/>
      <c r="W90" s="93"/>
      <c r="X90" s="93"/>
      <c r="Y90" s="93"/>
      <c r="Z90" s="100">
        <v>0.00029256999999999997</v>
      </c>
      <c r="AA90" s="100">
        <v>715.4397172598481</v>
      </c>
      <c r="AB90" s="109">
        <v>0.1324469357760536</v>
      </c>
      <c r="AC90" s="100">
        <v>0.00155</v>
      </c>
      <c r="AD90" s="100">
        <v>1.05</v>
      </c>
      <c r="AE90" s="100">
        <v>0.019547533258465793</v>
      </c>
    </row>
    <row r="91" spans="1:31" s="13" customFormat="1" ht="13.5">
      <c r="A91" s="18" t="s">
        <v>67</v>
      </c>
      <c r="B91" s="86">
        <v>43.64</v>
      </c>
      <c r="C91" s="86">
        <v>24.69</v>
      </c>
      <c r="D91" s="86">
        <f>(B91*PI()*(C91/2)^2)/(10*10*10)</f>
        <v>20.893769686939354</v>
      </c>
      <c r="E91" s="92">
        <v>50.319</v>
      </c>
      <c r="F91" s="92">
        <v>52.461</v>
      </c>
      <c r="G91" s="92">
        <v>31.661</v>
      </c>
      <c r="H91" s="86">
        <v>9.10257528178762</v>
      </c>
      <c r="I91" s="86">
        <v>13.54071831973718</v>
      </c>
      <c r="J91" s="86">
        <v>8.74955596649028</v>
      </c>
      <c r="K91" s="86">
        <v>14.016150190883778</v>
      </c>
      <c r="L91" s="92">
        <f>B91/H91</f>
        <v>4.79424763311924</v>
      </c>
      <c r="M91" s="91">
        <f>B91/I91</f>
        <v>3.2228718572772905</v>
      </c>
      <c r="N91" s="91">
        <f>B91/J91</f>
        <v>4.987681679748757</v>
      </c>
      <c r="O91" s="91">
        <f>B91/K91</f>
        <v>3.113551111087824</v>
      </c>
      <c r="P91" s="92">
        <f>E91/D91</f>
        <v>2.408325580015094</v>
      </c>
      <c r="Q91" s="86">
        <f>F91/D91</f>
        <v>2.5108441792001397</v>
      </c>
      <c r="R91" s="93">
        <f>E91/(E91-G91)</f>
        <v>2.696912852395755</v>
      </c>
      <c r="S91" s="93">
        <f>(L91^2-2*M91^2)/(2*(L91^2-M91^2))</f>
        <v>0.08775284210944423</v>
      </c>
      <c r="T91" s="93">
        <f>(N91^2-2*O91^2)/(2*(N91^2-O91^2))</f>
        <v>0.1807498965139613</v>
      </c>
      <c r="U91" s="93">
        <f>P91*(M91^2*(3*L91^2-4*M91^2)/(L91^2-M91^2))</f>
        <v>54.42037087492732</v>
      </c>
      <c r="V91" s="93">
        <f>Q91*(O91^2*(3*N91^2-4*O91^2)/(N91^2-O91^2))</f>
        <v>57.48038550706555</v>
      </c>
      <c r="W91" s="93">
        <f>L91/M91</f>
        <v>1.487570044801428</v>
      </c>
      <c r="X91" s="93">
        <f>N91/O91</f>
        <v>1.6019270285902396</v>
      </c>
      <c r="Y91" s="93">
        <f>100*(F91-E91)/(F91-G91)</f>
        <v>10.298076923076906</v>
      </c>
      <c r="Z91" s="100">
        <v>6.387E-05</v>
      </c>
      <c r="AA91" s="100">
        <v>3649.975320123204</v>
      </c>
      <c r="AB91" s="109">
        <v>1.3660560513543136</v>
      </c>
      <c r="AC91" s="100">
        <v>0.00349</v>
      </c>
      <c r="AD91" s="100">
        <v>19.6</v>
      </c>
      <c r="AE91" s="100">
        <v>0.019518584599589325</v>
      </c>
    </row>
    <row r="92" spans="1:31" s="13" customFormat="1" ht="13.5">
      <c r="A92" s="13" t="s">
        <v>300</v>
      </c>
      <c r="B92" s="95"/>
      <c r="C92" s="95"/>
      <c r="D92" s="86"/>
      <c r="E92" s="95"/>
      <c r="F92" s="95"/>
      <c r="G92" s="95"/>
      <c r="H92" s="95"/>
      <c r="I92" s="95"/>
      <c r="J92" s="95"/>
      <c r="K92" s="95"/>
      <c r="L92" s="92"/>
      <c r="M92" s="91"/>
      <c r="N92" s="91"/>
      <c r="O92" s="91"/>
      <c r="P92" s="92"/>
      <c r="Q92" s="86"/>
      <c r="R92" s="93"/>
      <c r="S92" s="93"/>
      <c r="T92" s="93"/>
      <c r="U92" s="93"/>
      <c r="V92" s="93"/>
      <c r="W92" s="93"/>
      <c r="X92" s="93"/>
      <c r="Y92" s="93"/>
      <c r="Z92" s="100">
        <v>4.628E-05</v>
      </c>
      <c r="AA92" s="100">
        <v>1008.9808896774192</v>
      </c>
      <c r="AB92" s="109">
        <v>0.6158167675021609</v>
      </c>
      <c r="AC92" s="100">
        <v>0.00114</v>
      </c>
      <c r="AD92" s="100">
        <v>2.77</v>
      </c>
      <c r="AE92" s="100">
        <v>0.022983619354838707</v>
      </c>
    </row>
    <row r="93" spans="1:31" s="13" customFormat="1" ht="13.5">
      <c r="A93" s="13" t="s">
        <v>108</v>
      </c>
      <c r="B93" s="86">
        <v>40.04</v>
      </c>
      <c r="C93" s="86">
        <v>25.36</v>
      </c>
      <c r="D93" s="86">
        <f>(B93*PI()*(C93/2)^2)/(10*10*10)</f>
        <v>20.224716778928084</v>
      </c>
      <c r="E93" s="92">
        <v>45.241</v>
      </c>
      <c r="F93" s="92">
        <v>48.161</v>
      </c>
      <c r="G93" s="92">
        <v>28.246</v>
      </c>
      <c r="H93" s="92">
        <v>15.071701587512015</v>
      </c>
      <c r="I93" s="92">
        <v>22.45549777461278</v>
      </c>
      <c r="J93" s="86">
        <v>11.032325812591772</v>
      </c>
      <c r="K93" s="92">
        <v>15.817593937480263</v>
      </c>
      <c r="L93" s="92">
        <f>B93/H93</f>
        <v>2.656634340025416</v>
      </c>
      <c r="M93" s="91">
        <f>B93/I93</f>
        <v>1.7830822724075839</v>
      </c>
      <c r="N93" s="91">
        <f>B93/J93</f>
        <v>3.629334437739343</v>
      </c>
      <c r="O93" s="91">
        <f>B93/K93</f>
        <v>2.531358445428544</v>
      </c>
      <c r="P93" s="92">
        <f>E93/D93</f>
        <v>2.2369163679531034</v>
      </c>
      <c r="Q93" s="86">
        <f>F93/D93</f>
        <v>2.3812941623082917</v>
      </c>
      <c r="R93" s="93">
        <f>E93/(E93-G93)</f>
        <v>2.6620182406590174</v>
      </c>
      <c r="S93" s="93">
        <f>(L93^2-2*M93^2)/(2*(L93^2-M93^2))</f>
        <v>0.09010867884916729</v>
      </c>
      <c r="T93" s="93">
        <f>(N93^2-2*O93^2)/(2*(N93^2-O93^2))</f>
        <v>0.026352887782215527</v>
      </c>
      <c r="U93" s="93">
        <f>P93*(M93^2*(3*L93^2-4*M93^2)/(L93^2-M93^2))</f>
        <v>15.50573311933567</v>
      </c>
      <c r="V93" s="93">
        <f>Q93*(O93^2*(3*N93^2-4*O93^2)/(N93^2-O93^2))</f>
        <v>31.321823973815736</v>
      </c>
      <c r="W93" s="93">
        <f>L93/M93</f>
        <v>1.4899112515085071</v>
      </c>
      <c r="X93" s="93">
        <f>N93/O93</f>
        <v>1.4337497102765777</v>
      </c>
      <c r="Y93" s="93">
        <f>100*(F93-E93)/(F93-G93)</f>
        <v>14.66231483806177</v>
      </c>
      <c r="Z93" s="100">
        <v>6.052E-05</v>
      </c>
      <c r="AA93" s="100">
        <v>714.2550863839285</v>
      </c>
      <c r="AB93" s="109">
        <v>0.3655816259087905</v>
      </c>
      <c r="AC93" s="100">
        <v>0.000885</v>
      </c>
      <c r="AD93" s="100">
        <v>0.0706</v>
      </c>
      <c r="AE93" s="100">
        <v>0.02341819955357143</v>
      </c>
    </row>
    <row r="94" spans="1:31" s="13" customFormat="1" ht="13.5">
      <c r="A94" s="13" t="s">
        <v>214</v>
      </c>
      <c r="B94" s="86">
        <v>40.1</v>
      </c>
      <c r="C94" s="86">
        <v>25.13</v>
      </c>
      <c r="D94" s="86">
        <f>(B94*PI()*(C94/2)^2)/(10*10*10)</f>
        <v>19.889287757919444</v>
      </c>
      <c r="E94" s="92">
        <v>40.783</v>
      </c>
      <c r="F94" s="92">
        <v>43.951</v>
      </c>
      <c r="G94" s="92">
        <v>25.39</v>
      </c>
      <c r="H94" s="92">
        <v>24.30142840684661</v>
      </c>
      <c r="I94" s="92">
        <v>38.41025027985318</v>
      </c>
      <c r="J94" s="86">
        <v>13.276688690727239</v>
      </c>
      <c r="K94" s="92">
        <v>19.534968006142822</v>
      </c>
      <c r="L94" s="92">
        <f>B94/H94</f>
        <v>1.6501087643351182</v>
      </c>
      <c r="M94" s="91">
        <f>B94/I94</f>
        <v>1.0439921559436733</v>
      </c>
      <c r="N94" s="91">
        <f>B94/J94</f>
        <v>3.0203314195358675</v>
      </c>
      <c r="O94" s="91">
        <f>B94/K94</f>
        <v>2.0527292385321774</v>
      </c>
      <c r="P94" s="92">
        <f>E94/D94</f>
        <v>2.050500776920037</v>
      </c>
      <c r="Q94" s="86">
        <f>F94/D94</f>
        <v>2.2097824987473347</v>
      </c>
      <c r="R94" s="93">
        <f>E94/(E94-G94)</f>
        <v>2.649451049178198</v>
      </c>
      <c r="S94" s="93">
        <f>(L94^2-2*M94^2)/(2*(L94^2-M94^2))</f>
        <v>0.16627062826127526</v>
      </c>
      <c r="T94" s="93">
        <f>(N94^2-2*O94^2)/(2*(N94^2-O94^2))</f>
        <v>0.07079334499557406</v>
      </c>
      <c r="U94" s="93">
        <f>P94*(M94^2*(3*L94^2-4*M94^2)/(L94^2-M94^2))</f>
        <v>5.212952208270685</v>
      </c>
      <c r="V94" s="93">
        <f>Q94*(O94^2*(3*N94^2-4*O94^2)/(N94^2-O94^2))</f>
        <v>19.941073093456243</v>
      </c>
      <c r="W94" s="93">
        <f>L94/M94</f>
        <v>1.5805758261119989</v>
      </c>
      <c r="X94" s="93">
        <f>N94/O94</f>
        <v>1.4713735074459127</v>
      </c>
      <c r="Y94" s="93">
        <f>100*(F94-E94)/(F94-G94)</f>
        <v>17.068045902699204</v>
      </c>
      <c r="Z94" s="100">
        <v>8.603E-05</v>
      </c>
      <c r="AA94" s="100">
        <v>1111.8078293528504</v>
      </c>
      <c r="AB94" s="109">
        <v>0.6712774613506917</v>
      </c>
      <c r="AC94" s="100">
        <v>0.00231</v>
      </c>
      <c r="AD94" s="100">
        <v>0.222</v>
      </c>
      <c r="AE94" s="100">
        <v>0.02268995570107858</v>
      </c>
    </row>
    <row r="95" spans="1:31" s="13" customFormat="1" ht="15" thickBot="1">
      <c r="A95" s="13" t="s">
        <v>170</v>
      </c>
      <c r="B95" s="84">
        <v>56.2</v>
      </c>
      <c r="C95" s="84">
        <v>25.29</v>
      </c>
      <c r="D95" s="84">
        <f>(B95*PI()*(C95/2)^2)/(10*10*10)</f>
        <v>28.230843574275394</v>
      </c>
      <c r="E95" s="91">
        <v>66.476</v>
      </c>
      <c r="F95" s="91">
        <v>69.516</v>
      </c>
      <c r="G95" s="91">
        <v>41.48</v>
      </c>
      <c r="H95" s="91">
        <v>16.862562935727585</v>
      </c>
      <c r="I95" s="91">
        <v>31.23481991355851</v>
      </c>
      <c r="J95" s="86">
        <v>13.797975291321237</v>
      </c>
      <c r="K95" s="91">
        <v>38.1315613381925</v>
      </c>
      <c r="L95" s="91">
        <f>B95/H95</f>
        <v>3.3328267010304913</v>
      </c>
      <c r="M95" s="91">
        <f>B95/I95</f>
        <v>1.799274020325135</v>
      </c>
      <c r="N95" s="91">
        <f>B95/J95</f>
        <v>4.073061359614779</v>
      </c>
      <c r="O95" s="91">
        <f>B95/K95</f>
        <v>1.4738447109877506</v>
      </c>
      <c r="P95" s="92">
        <f>E95/D95</f>
        <v>2.3547294938283208</v>
      </c>
      <c r="Q95" s="86">
        <f>F95/D95</f>
        <v>2.4624131339576625</v>
      </c>
      <c r="R95" s="93">
        <f>E95/(E95-G95)</f>
        <v>2.6594655144823167</v>
      </c>
      <c r="S95" s="93">
        <f>(L95^2-2*M95^2)/(2*(L95^2-M95^2))</f>
        <v>0.29433009276993366</v>
      </c>
      <c r="T95" s="93">
        <f>(N95^2-2*O95^2)/(2*(N95^2-O95^2))</f>
        <v>0.42466788390581867</v>
      </c>
      <c r="U95" s="93">
        <f>P95*(M95^2*(3*L95^2-4*M95^2)/(L95^2-M95^2))</f>
        <v>19.733798355307435</v>
      </c>
      <c r="V95" s="93">
        <f>Q95*(O95^2*(3*N95^2-4*O95^2)/(N95^2-O95^2))</f>
        <v>15.24080839730842</v>
      </c>
      <c r="W95" s="93">
        <f>L95/M95</f>
        <v>1.8523174699250302</v>
      </c>
      <c r="X95" s="93">
        <f>N95/O95</f>
        <v>2.763562083067129</v>
      </c>
      <c r="Y95" s="93">
        <f>100*(F95-E95)/(F95-G95)</f>
        <v>10.843201597945518</v>
      </c>
      <c r="Z95" s="102">
        <v>9.512999999999999E-05</v>
      </c>
      <c r="AA95" s="102">
        <v>735.447111412037</v>
      </c>
      <c r="AB95" s="111">
        <v>0.7778828970881952</v>
      </c>
      <c r="AC95" s="102">
        <v>0.00296</v>
      </c>
      <c r="AD95" s="102">
        <v>0.301</v>
      </c>
      <c r="AE95" s="102">
        <v>0.023273642766203702</v>
      </c>
    </row>
    <row r="96" spans="1:31" s="32" customFormat="1" ht="12.75" thickTop="1">
      <c r="A96" s="81" t="s">
        <v>144</v>
      </c>
      <c r="B96" s="83">
        <f aca="true" t="shared" si="31" ref="B96:Z96">MAX(B85:B95)</f>
        <v>56.2</v>
      </c>
      <c r="C96" s="83">
        <f t="shared" si="31"/>
        <v>25.36</v>
      </c>
      <c r="D96" s="83">
        <f t="shared" si="31"/>
        <v>28.230843574275394</v>
      </c>
      <c r="E96" s="83">
        <f t="shared" si="31"/>
        <v>66.476</v>
      </c>
      <c r="F96" s="83">
        <f t="shared" si="31"/>
        <v>69.516</v>
      </c>
      <c r="G96" s="83">
        <f t="shared" si="31"/>
        <v>41.48</v>
      </c>
      <c r="H96" s="83">
        <f t="shared" si="31"/>
        <v>24.30142840684661</v>
      </c>
      <c r="I96" s="83">
        <f t="shared" si="31"/>
        <v>38.41025027985318</v>
      </c>
      <c r="J96" s="83">
        <f t="shared" si="31"/>
        <v>13.797975291321237</v>
      </c>
      <c r="K96" s="83">
        <f t="shared" si="31"/>
        <v>38.1315613381925</v>
      </c>
      <c r="L96" s="83">
        <f t="shared" si="31"/>
        <v>4.79424763311924</v>
      </c>
      <c r="M96" s="83">
        <f t="shared" si="31"/>
        <v>3.2228718572772905</v>
      </c>
      <c r="N96" s="83">
        <f t="shared" si="31"/>
        <v>5.274531883895201</v>
      </c>
      <c r="O96" s="83">
        <f t="shared" si="31"/>
        <v>3.113551111087824</v>
      </c>
      <c r="P96" s="83">
        <f t="shared" si="31"/>
        <v>2.628853618043213</v>
      </c>
      <c r="Q96" s="83">
        <f t="shared" si="31"/>
        <v>2.654199114400258</v>
      </c>
      <c r="R96" s="83">
        <f t="shared" si="31"/>
        <v>2.727103058994902</v>
      </c>
      <c r="S96" s="83">
        <f t="shared" si="31"/>
        <v>0.29433009276993366</v>
      </c>
      <c r="T96" s="83">
        <f t="shared" si="31"/>
        <v>0.42466788390581867</v>
      </c>
      <c r="U96" s="83">
        <f t="shared" si="31"/>
        <v>54.42037087492732</v>
      </c>
      <c r="V96" s="83">
        <f t="shared" si="31"/>
        <v>57.48038550706555</v>
      </c>
      <c r="W96" s="83">
        <f t="shared" si="31"/>
        <v>1.8523174699250302</v>
      </c>
      <c r="X96" s="83">
        <f t="shared" si="31"/>
        <v>2.763562083067129</v>
      </c>
      <c r="Y96" s="83">
        <f t="shared" si="31"/>
        <v>17.068045902699204</v>
      </c>
      <c r="Z96" s="83">
        <f t="shared" si="31"/>
        <v>0.0018717699999999998</v>
      </c>
      <c r="AA96" s="83">
        <f>MAX(AA85:AA95)</f>
        <v>3649.975320123204</v>
      </c>
      <c r="AB96" s="83">
        <f>MAX(AB85:AB95)</f>
        <v>1.3660560513543136</v>
      </c>
      <c r="AC96" s="83">
        <f>MAX(AC85:AC95)</f>
        <v>0.017</v>
      </c>
      <c r="AD96" s="83">
        <f>MAX(AD85:AD95)</f>
        <v>19.6</v>
      </c>
      <c r="AE96" s="83">
        <f>MAX(AE85:AE95)</f>
        <v>0.02341819955357143</v>
      </c>
    </row>
    <row r="97" spans="1:31" s="32" customFormat="1" ht="12">
      <c r="A97" s="59" t="s">
        <v>145</v>
      </c>
      <c r="B97" s="61">
        <f aca="true" t="shared" si="32" ref="B97:Z97">MIN(B85:B95)</f>
        <v>40.04</v>
      </c>
      <c r="C97" s="61">
        <f t="shared" si="32"/>
        <v>24.67</v>
      </c>
      <c r="D97" s="61">
        <f t="shared" si="32"/>
        <v>19.21445897683668</v>
      </c>
      <c r="E97" s="61">
        <f t="shared" si="32"/>
        <v>40.783</v>
      </c>
      <c r="F97" s="61">
        <f t="shared" si="32"/>
        <v>43.951</v>
      </c>
      <c r="G97" s="61">
        <f t="shared" si="32"/>
        <v>25.39</v>
      </c>
      <c r="H97" s="61">
        <f t="shared" si="32"/>
        <v>8.61649927464748</v>
      </c>
      <c r="I97" s="61">
        <f t="shared" si="32"/>
        <v>13.54071831973718</v>
      </c>
      <c r="J97" s="61">
        <f t="shared" si="32"/>
        <v>7.602570404861495</v>
      </c>
      <c r="K97" s="61">
        <f t="shared" si="32"/>
        <v>14.016150190883778</v>
      </c>
      <c r="L97" s="61">
        <f t="shared" si="32"/>
        <v>1.6501087643351182</v>
      </c>
      <c r="M97" s="61">
        <f t="shared" si="32"/>
        <v>1.0439921559436733</v>
      </c>
      <c r="N97" s="61">
        <f t="shared" si="32"/>
        <v>3.0203314195358675</v>
      </c>
      <c r="O97" s="61">
        <f t="shared" si="32"/>
        <v>1.4738447109877506</v>
      </c>
      <c r="P97" s="61">
        <f t="shared" si="32"/>
        <v>2.050500776920037</v>
      </c>
      <c r="Q97" s="61">
        <f t="shared" si="32"/>
        <v>2.2097824987473347</v>
      </c>
      <c r="R97" s="61">
        <f t="shared" si="32"/>
        <v>2.649451049178198</v>
      </c>
      <c r="S97" s="61">
        <f t="shared" si="32"/>
        <v>0.08775284210944423</v>
      </c>
      <c r="T97" s="61">
        <f t="shared" si="32"/>
        <v>0.026352887782215527</v>
      </c>
      <c r="U97" s="61">
        <f t="shared" si="32"/>
        <v>5.212952208270685</v>
      </c>
      <c r="V97" s="61">
        <f t="shared" si="32"/>
        <v>15.24080839730842</v>
      </c>
      <c r="W97" s="61">
        <f t="shared" si="32"/>
        <v>1.487570044801428</v>
      </c>
      <c r="X97" s="61">
        <f t="shared" si="32"/>
        <v>1.4337497102765777</v>
      </c>
      <c r="Y97" s="61">
        <f t="shared" si="32"/>
        <v>2.5425498590372864</v>
      </c>
      <c r="Z97" s="61">
        <f t="shared" si="32"/>
        <v>2.794E-05</v>
      </c>
      <c r="AA97" s="61">
        <f>MIN(AA85:AA95)</f>
        <v>207.77004712551832</v>
      </c>
      <c r="AB97" s="61">
        <f>MIN(AB85:AB95)</f>
        <v>0.1324469357760536</v>
      </c>
      <c r="AC97" s="61">
        <f>MIN(AC85:AC95)</f>
        <v>0.000754</v>
      </c>
      <c r="AD97" s="61">
        <f>MIN(AD85:AD95)</f>
        <v>0.0706</v>
      </c>
      <c r="AE97" s="61">
        <f>MIN(AE85:AE95)</f>
        <v>0.019228606815091778</v>
      </c>
    </row>
    <row r="98" spans="1:31" s="32" customFormat="1" ht="13.5">
      <c r="A98" s="119" t="s">
        <v>374</v>
      </c>
      <c r="B98" s="84">
        <f>AVERAGE(B85:B95)</f>
        <v>44.76714285714285</v>
      </c>
      <c r="C98" s="84">
        <f aca="true" t="shared" si="33" ref="C98:AE98">AVERAGE(C85:C95)</f>
        <v>24.974285714285713</v>
      </c>
      <c r="D98" s="84">
        <f t="shared" si="33"/>
        <v>21.93689663363699</v>
      </c>
      <c r="E98" s="84">
        <f t="shared" si="33"/>
        <v>51.453857142857146</v>
      </c>
      <c r="F98" s="84">
        <f t="shared" si="33"/>
        <v>53.890571428571434</v>
      </c>
      <c r="G98" s="84">
        <f t="shared" si="33"/>
        <v>32.29185714285715</v>
      </c>
      <c r="H98" s="84">
        <f t="shared" si="33"/>
        <v>14.671653562687723</v>
      </c>
      <c r="I98" s="84">
        <f t="shared" si="33"/>
        <v>23.313216756436788</v>
      </c>
      <c r="J98" s="84">
        <f t="shared" si="33"/>
        <v>11.074377740290222</v>
      </c>
      <c r="K98" s="84">
        <f t="shared" si="33"/>
        <v>21.325335111524282</v>
      </c>
      <c r="L98" s="84">
        <f t="shared" si="33"/>
        <v>3.3989451984792756</v>
      </c>
      <c r="M98" s="84">
        <f t="shared" si="33"/>
        <v>2.1596624339395367</v>
      </c>
      <c r="N98" s="84">
        <f t="shared" si="33"/>
        <v>4.158645151122018</v>
      </c>
      <c r="O98" s="84">
        <f t="shared" si="33"/>
        <v>2.284249885344485</v>
      </c>
      <c r="P98" s="84">
        <f t="shared" si="33"/>
        <v>2.342988992445728</v>
      </c>
      <c r="Q98" s="84">
        <f t="shared" si="33"/>
        <v>2.454286662069346</v>
      </c>
      <c r="R98" s="84">
        <f t="shared" si="33"/>
        <v>2.684231893158187</v>
      </c>
      <c r="S98" s="84">
        <f t="shared" si="33"/>
        <v>0.15132508901556826</v>
      </c>
      <c r="T98" s="84">
        <f t="shared" si="33"/>
        <v>0.2300685978052726</v>
      </c>
      <c r="U98" s="84">
        <f t="shared" si="33"/>
        <v>28.663997021353364</v>
      </c>
      <c r="V98" s="84">
        <f t="shared" si="33"/>
        <v>32.90225275399554</v>
      </c>
      <c r="W98" s="84">
        <f t="shared" si="33"/>
        <v>1.582531190654217</v>
      </c>
      <c r="X98" s="84">
        <f t="shared" si="33"/>
        <v>1.8986897259349316</v>
      </c>
      <c r="Y98" s="84">
        <f t="shared" si="33"/>
        <v>11.372858725524265</v>
      </c>
      <c r="Z98" s="84">
        <f t="shared" si="33"/>
        <v>0.00030327800000000003</v>
      </c>
      <c r="AA98" s="84">
        <f t="shared" si="33"/>
        <v>1189.805220399961</v>
      </c>
      <c r="AB98" s="84">
        <f t="shared" si="33"/>
        <v>0.6646181512514403</v>
      </c>
      <c r="AC98" s="84">
        <f t="shared" si="33"/>
        <v>0.0044749</v>
      </c>
      <c r="AD98" s="84">
        <f t="shared" si="33"/>
        <v>4.620360000000001</v>
      </c>
      <c r="AE98" s="84">
        <f t="shared" si="33"/>
        <v>0.021116084813398023</v>
      </c>
    </row>
    <row r="99" spans="1:31" s="13" customFormat="1" ht="36">
      <c r="A99" s="77" t="s">
        <v>136</v>
      </c>
      <c r="B99" s="79" t="s">
        <v>312</v>
      </c>
      <c r="C99" s="79" t="s">
        <v>313</v>
      </c>
      <c r="D99" s="79" t="s">
        <v>314</v>
      </c>
      <c r="E99" s="79" t="s">
        <v>315</v>
      </c>
      <c r="F99" s="79" t="s">
        <v>316</v>
      </c>
      <c r="G99" s="79" t="s">
        <v>317</v>
      </c>
      <c r="H99" s="79" t="s">
        <v>318</v>
      </c>
      <c r="I99" s="79" t="s">
        <v>319</v>
      </c>
      <c r="J99" s="79" t="s">
        <v>320</v>
      </c>
      <c r="K99" s="79" t="s">
        <v>321</v>
      </c>
      <c r="L99" s="79" t="s">
        <v>322</v>
      </c>
      <c r="M99" s="79" t="s">
        <v>324</v>
      </c>
      <c r="N99" s="79" t="s">
        <v>325</v>
      </c>
      <c r="O99" s="79" t="s">
        <v>323</v>
      </c>
      <c r="P99" s="79" t="s">
        <v>326</v>
      </c>
      <c r="Q99" s="79" t="s">
        <v>327</v>
      </c>
      <c r="R99" s="79" t="s">
        <v>328</v>
      </c>
      <c r="S99" s="78" t="s">
        <v>267</v>
      </c>
      <c r="T99" s="78" t="s">
        <v>268</v>
      </c>
      <c r="U99" s="79" t="s">
        <v>373</v>
      </c>
      <c r="V99" s="80" t="s">
        <v>204</v>
      </c>
      <c r="W99" s="80" t="s">
        <v>372</v>
      </c>
      <c r="X99" s="80" t="s">
        <v>371</v>
      </c>
      <c r="Y99" s="80" t="s">
        <v>210</v>
      </c>
      <c r="Z99" s="116" t="s">
        <v>153</v>
      </c>
      <c r="AA99" s="116" t="s">
        <v>329</v>
      </c>
      <c r="AB99" s="117" t="s">
        <v>28</v>
      </c>
      <c r="AC99" s="116" t="s">
        <v>330</v>
      </c>
      <c r="AD99" s="116" t="s">
        <v>331</v>
      </c>
      <c r="AE99" s="116" t="s">
        <v>332</v>
      </c>
    </row>
    <row r="100" spans="1:31" s="13" customFormat="1" ht="12">
      <c r="A100" s="63" t="s">
        <v>285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104"/>
      <c r="AA100" s="104"/>
      <c r="AB100" s="113"/>
      <c r="AC100" s="104"/>
      <c r="AD100" s="104"/>
      <c r="AE100" s="104"/>
    </row>
    <row r="101" spans="1:31" s="13" customFormat="1" ht="13.5">
      <c r="A101" s="13" t="s">
        <v>338</v>
      </c>
      <c r="B101" s="84">
        <v>40.13</v>
      </c>
      <c r="C101" s="84">
        <v>25.44</v>
      </c>
      <c r="D101" s="84">
        <f>(B101*PI()*(C101/2)^2)/(10*10*10)</f>
        <v>20.39826619852765</v>
      </c>
      <c r="E101" s="91">
        <v>51.469</v>
      </c>
      <c r="F101" s="91">
        <v>53.946</v>
      </c>
      <c r="G101" s="91">
        <v>33.719</v>
      </c>
      <c r="H101" s="91">
        <v>8.04892235060256</v>
      </c>
      <c r="I101" s="91">
        <v>13.748271447234723</v>
      </c>
      <c r="J101" s="86">
        <v>7.502570010396397</v>
      </c>
      <c r="K101" s="91">
        <v>13.94999283154122</v>
      </c>
      <c r="L101" s="91">
        <f>B101/H101</f>
        <v>4.985760608933665</v>
      </c>
      <c r="M101" s="91">
        <f>B101/I101</f>
        <v>2.9189123995709005</v>
      </c>
      <c r="N101" s="91">
        <f>B101/J101</f>
        <v>5.348833792206058</v>
      </c>
      <c r="O101" s="91">
        <f>B101/K101</f>
        <v>2.8767039872067355</v>
      </c>
      <c r="P101" s="92">
        <f>E101/D101</f>
        <v>2.523204643917974</v>
      </c>
      <c r="Q101" s="86">
        <f>F101/D101</f>
        <v>2.6446365330742583</v>
      </c>
      <c r="R101" s="93">
        <f>E101/(E101-G101)</f>
        <v>2.899661971830986</v>
      </c>
      <c r="S101" s="93">
        <f>(L101^2-2*M101^2)/(2*(L101^2-M101^2))</f>
        <v>0.2392528111011768</v>
      </c>
      <c r="T101" s="93">
        <f>(N101^2-2*O101^2)/(2*(N101^2-O101^2))</f>
        <v>0.29651856915052394</v>
      </c>
      <c r="U101" s="93">
        <f>P101*(M101^2*(3*L101^2-4*M101^2)/(L101^2-M101^2))</f>
        <v>53.282489317844565</v>
      </c>
      <c r="V101" s="93">
        <f>Q101*(O101^2*(3*N101^2-4*O101^2)/(N101^2-O101^2))</f>
        <v>56.74989737537165</v>
      </c>
      <c r="W101" s="93">
        <f>L101/M101</f>
        <v>1.7080884680426192</v>
      </c>
      <c r="X101" s="93">
        <f>N101/O101</f>
        <v>1.8593619002835768</v>
      </c>
      <c r="Y101" s="93">
        <f>100*(F101-E101)/(F101-G101)</f>
        <v>12.246007811341263</v>
      </c>
      <c r="Z101" s="100">
        <v>0.00279757</v>
      </c>
      <c r="AA101" s="100">
        <v>428.0440633110687</v>
      </c>
      <c r="AB101" s="109">
        <v>7.4082149865776366</v>
      </c>
      <c r="AC101" s="100">
        <v>0.829</v>
      </c>
      <c r="AD101" s="100">
        <v>9.2</v>
      </c>
      <c r="AE101" s="100">
        <v>0.023390385973282444</v>
      </c>
    </row>
    <row r="102" spans="1:31" s="13" customFormat="1" ht="13.5">
      <c r="A102" s="13" t="s">
        <v>341</v>
      </c>
      <c r="B102" s="84">
        <v>52.85</v>
      </c>
      <c r="C102" s="84">
        <v>25.46</v>
      </c>
      <c r="D102" s="84">
        <f>(B102*PI()*(C102/2)^2)/(10*10*10)</f>
        <v>26.906156977024896</v>
      </c>
      <c r="E102" s="91">
        <v>70.346</v>
      </c>
      <c r="F102" s="91">
        <v>73.67</v>
      </c>
      <c r="G102" s="91">
        <v>46.853</v>
      </c>
      <c r="H102" s="91">
        <v>15.467186231865316</v>
      </c>
      <c r="I102" s="91">
        <v>28.002770439128888</v>
      </c>
      <c r="J102" s="86">
        <v>12.046592476010229</v>
      </c>
      <c r="K102" s="91">
        <v>19.113160049888066</v>
      </c>
      <c r="L102" s="91">
        <f>B102/H102</f>
        <v>3.41691107921873</v>
      </c>
      <c r="M102" s="91">
        <f>B102/I102</f>
        <v>1.8873132611961683</v>
      </c>
      <c r="N102" s="91">
        <f>B102/J102</f>
        <v>4.387132718670969</v>
      </c>
      <c r="O102" s="91">
        <f>B102/K102</f>
        <v>2.765110523955954</v>
      </c>
      <c r="P102" s="92">
        <f>E102/D102</f>
        <v>2.6144945210892914</v>
      </c>
      <c r="Q102" s="86">
        <f>F102/D102</f>
        <v>2.738035017892248</v>
      </c>
      <c r="R102" s="93">
        <f>E102/(E102-G102)</f>
        <v>2.99433873919891</v>
      </c>
      <c r="S102" s="93">
        <f>(L102^2-2*M102^2)/(2*(L102^2-M102^2))</f>
        <v>0.28048770629269826</v>
      </c>
      <c r="T102" s="93">
        <f>(N102^2-2*O102^2)/(2*(N102^2-O102^2))</f>
        <v>0.17046926578844607</v>
      </c>
      <c r="U102" s="93">
        <f>P102*(M102^2*(3*L102^2-4*M102^2)/(L102^2-M102^2))</f>
        <v>23.849601559218616</v>
      </c>
      <c r="V102" s="93">
        <f>Q102*(O102^2*(3*N102^2-4*O102^2)/(N102^2-O102^2))</f>
        <v>49.00653519514393</v>
      </c>
      <c r="W102" s="93">
        <f>L102/M102</f>
        <v>1.8104631326826537</v>
      </c>
      <c r="X102" s="93">
        <f>N102/O102</f>
        <v>1.5866030238800148</v>
      </c>
      <c r="Y102" s="93">
        <f>100*(F102-E102)/(F102-G102)</f>
        <v>12.395122496923586</v>
      </c>
      <c r="Z102" s="100">
        <v>0.00130293</v>
      </c>
      <c r="AA102" s="100">
        <v>1408.5545376453488</v>
      </c>
      <c r="AB102" s="109">
        <v>7.598259307867652</v>
      </c>
      <c r="AC102" s="100">
        <v>0.396</v>
      </c>
      <c r="AD102" s="100">
        <v>11.8</v>
      </c>
      <c r="AE102" s="100">
        <v>0.02375302761627907</v>
      </c>
    </row>
    <row r="103" spans="1:31" s="13" customFormat="1" ht="13.5">
      <c r="A103" s="13" t="s">
        <v>149</v>
      </c>
      <c r="B103" s="94"/>
      <c r="C103" s="94"/>
      <c r="D103" s="84"/>
      <c r="E103" s="94"/>
      <c r="F103" s="94"/>
      <c r="G103" s="94"/>
      <c r="H103" s="94"/>
      <c r="I103" s="94"/>
      <c r="J103" s="94"/>
      <c r="K103" s="94"/>
      <c r="L103" s="91"/>
      <c r="M103" s="91"/>
      <c r="N103" s="91"/>
      <c r="O103" s="91"/>
      <c r="P103" s="92"/>
      <c r="Q103" s="86"/>
      <c r="R103" s="93"/>
      <c r="S103" s="93"/>
      <c r="T103" s="93"/>
      <c r="U103" s="93"/>
      <c r="V103" s="93"/>
      <c r="W103" s="93"/>
      <c r="X103" s="93"/>
      <c r="Y103" s="93"/>
      <c r="Z103" s="101"/>
      <c r="AA103" s="101"/>
      <c r="AB103" s="110"/>
      <c r="AC103" s="101"/>
      <c r="AD103" s="101"/>
      <c r="AE103" s="101"/>
    </row>
    <row r="104" spans="1:31" s="13" customFormat="1" ht="13.5">
      <c r="A104" s="13" t="s">
        <v>286</v>
      </c>
      <c r="B104" s="86">
        <v>51.6</v>
      </c>
      <c r="C104" s="86">
        <v>25.18</v>
      </c>
      <c r="D104" s="86">
        <f aca="true" t="shared" si="34" ref="D104:D110">(B104*PI()*(C104/2)^2)/(10*10*10)</f>
        <v>25.695142736714974</v>
      </c>
      <c r="E104" s="92">
        <v>69.731</v>
      </c>
      <c r="F104" s="92">
        <v>69.884</v>
      </c>
      <c r="G104" s="92">
        <v>44.319</v>
      </c>
      <c r="H104" s="92">
        <v>8.947588823818677</v>
      </c>
      <c r="I104" s="92">
        <v>18.614966424926134</v>
      </c>
      <c r="J104" s="86">
        <v>8.922478509439108</v>
      </c>
      <c r="K104" s="92">
        <v>20.18574679925967</v>
      </c>
      <c r="L104" s="92">
        <f aca="true" t="shared" si="35" ref="L104:L110">B104/H104</f>
        <v>5.766916765625134</v>
      </c>
      <c r="M104" s="92">
        <f aca="true" t="shared" si="36" ref="M104:M110">B104/I104</f>
        <v>2.7719630979782846</v>
      </c>
      <c r="N104" s="92">
        <f aca="true" t="shared" si="37" ref="N104:N110">B104/J104</f>
        <v>5.783146459295168</v>
      </c>
      <c r="O104" s="92">
        <f aca="true" t="shared" si="38" ref="O104:O110">B104/K104</f>
        <v>2.5562591522198463</v>
      </c>
      <c r="P104" s="92">
        <f aca="true" t="shared" si="39" ref="P104:P110">E104/D104</f>
        <v>2.7137813832948114</v>
      </c>
      <c r="Q104" s="86">
        <f aca="true" t="shared" si="40" ref="Q104:Q110">F104/D104</f>
        <v>2.7197358160670952</v>
      </c>
      <c r="R104" s="93">
        <f aca="true" t="shared" si="41" ref="R104:R110">E104/(E104-G104)</f>
        <v>2.7440185739020944</v>
      </c>
      <c r="S104" s="93">
        <f aca="true" t="shared" si="42" ref="S104:S110">(L104^2-2*M104^2)/(2*(L104^2-M104^2))</f>
        <v>0.34977096360841337</v>
      </c>
      <c r="T104" s="93">
        <f aca="true" t="shared" si="43" ref="T104:T110">(N104^2-2*O104^2)/(2*(N104^2-O104^2))</f>
        <v>0.37858820817797945</v>
      </c>
      <c r="U104" s="93">
        <f aca="true" t="shared" si="44" ref="U104:U110">P104*(M104^2*(3*L104^2-4*M104^2)/(L104^2-M104^2))</f>
        <v>56.2911115634109</v>
      </c>
      <c r="V104" s="93">
        <f aca="true" t="shared" si="45" ref="V104:V110">Q104*(O104^2*(3*N104^2-4*O104^2)/(N104^2-O104^2))</f>
        <v>49.000559182232884</v>
      </c>
      <c r="W104" s="93">
        <f aca="true" t="shared" si="46" ref="W104:W110">L104/M104</f>
        <v>2.0804449993692926</v>
      </c>
      <c r="X104" s="93">
        <f aca="true" t="shared" si="47" ref="X104:X110">N104/O104</f>
        <v>2.2623474831466535</v>
      </c>
      <c r="Y104" s="93">
        <f aca="true" t="shared" si="48" ref="Y104:Y110">100*(F104-E104)/(F104-G104)</f>
        <v>0.5984744768238053</v>
      </c>
      <c r="Z104" s="100">
        <v>0.00508981</v>
      </c>
      <c r="AA104" s="100">
        <v>473.97695400000003</v>
      </c>
      <c r="AB104" s="109">
        <v>23.429165332301206</v>
      </c>
      <c r="AC104" s="100">
        <v>4.77</v>
      </c>
      <c r="AD104" s="100">
        <v>5.84</v>
      </c>
      <c r="AE104" s="100">
        <v>0.02393823</v>
      </c>
    </row>
    <row r="105" spans="1:31" s="5" customFormat="1" ht="13.5">
      <c r="A105" s="89" t="s">
        <v>258</v>
      </c>
      <c r="B105" s="86">
        <v>39.03</v>
      </c>
      <c r="C105" s="86">
        <v>25.46</v>
      </c>
      <c r="D105" s="86">
        <f t="shared" si="34"/>
        <v>19.870336931187925</v>
      </c>
      <c r="E105" s="92">
        <v>45.649</v>
      </c>
      <c r="F105" s="92">
        <v>48.662</v>
      </c>
      <c r="G105" s="92">
        <v>30.077</v>
      </c>
      <c r="H105" s="92">
        <v>9.436317894379926</v>
      </c>
      <c r="I105" s="92">
        <v>17.539179019384267</v>
      </c>
      <c r="J105" s="86">
        <v>7.644116039401907</v>
      </c>
      <c r="K105" s="92">
        <v>16.634078262856047</v>
      </c>
      <c r="L105" s="92">
        <f t="shared" si="35"/>
        <v>4.136147217257852</v>
      </c>
      <c r="M105" s="92">
        <f t="shared" si="36"/>
        <v>2.225303701893009</v>
      </c>
      <c r="N105" s="92">
        <f t="shared" si="37"/>
        <v>5.105887953403412</v>
      </c>
      <c r="O105" s="92">
        <f t="shared" si="38"/>
        <v>2.34638790218717</v>
      </c>
      <c r="P105" s="92">
        <f t="shared" si="39"/>
        <v>2.2973440338774833</v>
      </c>
      <c r="Q105" s="86">
        <f t="shared" si="40"/>
        <v>2.448977094274707</v>
      </c>
      <c r="R105" s="93">
        <f t="shared" si="41"/>
        <v>2.931479578731056</v>
      </c>
      <c r="S105" s="93">
        <f t="shared" si="42"/>
        <v>0.2963111381465193</v>
      </c>
      <c r="T105" s="93">
        <f t="shared" si="43"/>
        <v>0.3661401614206635</v>
      </c>
      <c r="U105" s="93">
        <f t="shared" si="44"/>
        <v>29.4946920390664</v>
      </c>
      <c r="V105" s="93">
        <f t="shared" si="45"/>
        <v>36.83914983868864</v>
      </c>
      <c r="W105" s="93">
        <f t="shared" si="46"/>
        <v>1.8586888673844102</v>
      </c>
      <c r="X105" s="93">
        <f t="shared" si="47"/>
        <v>2.1760630237839163</v>
      </c>
      <c r="Y105" s="93">
        <f t="shared" si="48"/>
        <v>16.211998923863323</v>
      </c>
      <c r="Z105" s="101"/>
      <c r="AA105" s="101"/>
      <c r="AB105" s="110"/>
      <c r="AC105" s="101"/>
      <c r="AD105" s="101"/>
      <c r="AE105" s="101"/>
    </row>
    <row r="106" spans="1:31" s="13" customFormat="1" ht="13.5">
      <c r="A106" s="13" t="s">
        <v>200</v>
      </c>
      <c r="B106" s="84">
        <v>43.42</v>
      </c>
      <c r="C106" s="84">
        <v>25.19</v>
      </c>
      <c r="D106" s="84">
        <f t="shared" si="34"/>
        <v>21.638942629394062</v>
      </c>
      <c r="E106" s="91">
        <v>58.175</v>
      </c>
      <c r="F106" s="91">
        <v>58.401</v>
      </c>
      <c r="G106" s="91">
        <v>36.9</v>
      </c>
      <c r="H106" s="91">
        <v>7.47512923266267</v>
      </c>
      <c r="I106" s="91">
        <v>14.252738244984366</v>
      </c>
      <c r="J106" s="86">
        <v>7.064417165003256</v>
      </c>
      <c r="K106" s="91">
        <v>12.211259379974315</v>
      </c>
      <c r="L106" s="91">
        <f t="shared" si="35"/>
        <v>5.808595229400954</v>
      </c>
      <c r="M106" s="91">
        <f t="shared" si="36"/>
        <v>3.0464321489437154</v>
      </c>
      <c r="N106" s="91">
        <f t="shared" si="37"/>
        <v>6.146296146708373</v>
      </c>
      <c r="O106" s="91">
        <f t="shared" si="38"/>
        <v>3.5557348057978384</v>
      </c>
      <c r="P106" s="92">
        <f t="shared" si="39"/>
        <v>2.688440049791334</v>
      </c>
      <c r="Q106" s="86">
        <f t="shared" si="40"/>
        <v>2.698884183031607</v>
      </c>
      <c r="R106" s="93">
        <f t="shared" si="41"/>
        <v>2.734430082256169</v>
      </c>
      <c r="S106" s="93">
        <f t="shared" si="42"/>
        <v>0.31027970136984456</v>
      </c>
      <c r="T106" s="93">
        <f t="shared" si="43"/>
        <v>0.24848019127644536</v>
      </c>
      <c r="U106" s="93">
        <f t="shared" si="44"/>
        <v>65.38488810590138</v>
      </c>
      <c r="V106" s="93">
        <f t="shared" si="45"/>
        <v>85.20294882421584</v>
      </c>
      <c r="W106" s="93">
        <f t="shared" si="46"/>
        <v>1.9066878713891457</v>
      </c>
      <c r="X106" s="93">
        <f t="shared" si="47"/>
        <v>1.7285586474802535</v>
      </c>
      <c r="Y106" s="93">
        <f t="shared" si="48"/>
        <v>1.0511139016790203</v>
      </c>
      <c r="Z106" s="100">
        <v>0.0060548699999999995</v>
      </c>
      <c r="AA106" s="100">
        <v>3433.218228837209</v>
      </c>
      <c r="AB106" s="109">
        <v>0.6771408799858628</v>
      </c>
      <c r="AC106" s="100">
        <v>0.164</v>
      </c>
      <c r="AD106" s="100">
        <v>1.15</v>
      </c>
      <c r="AE106" s="100">
        <v>0.02319742046511628</v>
      </c>
    </row>
    <row r="107" spans="1:31" s="13" customFormat="1" ht="13.5">
      <c r="A107" s="13" t="s">
        <v>236</v>
      </c>
      <c r="B107" s="84">
        <v>48.51</v>
      </c>
      <c r="C107" s="84">
        <v>25.3</v>
      </c>
      <c r="D107" s="84">
        <f t="shared" si="34"/>
        <v>24.387214509944116</v>
      </c>
      <c r="E107" s="91">
        <v>65.074</v>
      </c>
      <c r="F107" s="91">
        <v>65.284</v>
      </c>
      <c r="G107" s="91">
        <v>41.018</v>
      </c>
      <c r="H107" s="91">
        <v>9.023022679315542</v>
      </c>
      <c r="I107" s="91">
        <v>14.71039320208832</v>
      </c>
      <c r="J107" s="86">
        <v>8.35503642013559</v>
      </c>
      <c r="K107" s="91">
        <v>14.330338043418243</v>
      </c>
      <c r="L107" s="91">
        <f t="shared" si="35"/>
        <v>5.376247153983638</v>
      </c>
      <c r="M107" s="91">
        <f t="shared" si="36"/>
        <v>3.2976684806163723</v>
      </c>
      <c r="N107" s="91">
        <f t="shared" si="37"/>
        <v>5.80607882008643</v>
      </c>
      <c r="O107" s="91">
        <f t="shared" si="38"/>
        <v>3.385126007008612</v>
      </c>
      <c r="P107" s="92">
        <f t="shared" si="39"/>
        <v>2.668365424573826</v>
      </c>
      <c r="Q107" s="86">
        <f t="shared" si="40"/>
        <v>2.676976494112513</v>
      </c>
      <c r="R107" s="93">
        <f t="shared" si="41"/>
        <v>2.705104755570336</v>
      </c>
      <c r="S107" s="93">
        <f t="shared" si="42"/>
        <v>0.19842014360630428</v>
      </c>
      <c r="T107" s="93">
        <f t="shared" si="43"/>
        <v>0.24250967588216402</v>
      </c>
      <c r="U107" s="93">
        <f t="shared" si="44"/>
        <v>69.55020061545818</v>
      </c>
      <c r="V107" s="93">
        <f t="shared" si="45"/>
        <v>76.22966507164212</v>
      </c>
      <c r="W107" s="93">
        <f t="shared" si="46"/>
        <v>1.630317657940787</v>
      </c>
      <c r="X107" s="93">
        <f t="shared" si="47"/>
        <v>1.7151736177812713</v>
      </c>
      <c r="Y107" s="93">
        <f t="shared" si="48"/>
        <v>0.8654083903404266</v>
      </c>
      <c r="Z107" s="100">
        <v>0.0035467800000000002</v>
      </c>
      <c r="AA107" s="100">
        <v>677.4993214846154</v>
      </c>
      <c r="AB107" s="109">
        <v>0.9797619249008961</v>
      </c>
      <c r="AC107" s="100">
        <v>0.139</v>
      </c>
      <c r="AD107" s="100">
        <v>1.45</v>
      </c>
      <c r="AE107" s="100">
        <v>0.023202031557692307</v>
      </c>
    </row>
    <row r="108" spans="1:31" s="13" customFormat="1" ht="13.5">
      <c r="A108" s="13" t="s">
        <v>127</v>
      </c>
      <c r="B108" s="84">
        <v>52.56</v>
      </c>
      <c r="C108" s="84">
        <v>25.31</v>
      </c>
      <c r="D108" s="84">
        <f t="shared" si="34"/>
        <v>26.444144902052503</v>
      </c>
      <c r="E108" s="91">
        <v>75.794</v>
      </c>
      <c r="F108" s="91">
        <v>76.011</v>
      </c>
      <c r="G108" s="91">
        <v>49.579</v>
      </c>
      <c r="H108" s="91">
        <v>9.197556510394016</v>
      </c>
      <c r="I108" s="91">
        <v>18.540588280721238</v>
      </c>
      <c r="J108" s="86">
        <v>8.841797172521433</v>
      </c>
      <c r="K108" s="91">
        <v>21.178570606482683</v>
      </c>
      <c r="L108" s="91">
        <f t="shared" si="35"/>
        <v>5.714561246848852</v>
      </c>
      <c r="M108" s="91">
        <f t="shared" si="36"/>
        <v>2.83486150515799</v>
      </c>
      <c r="N108" s="91">
        <f t="shared" si="37"/>
        <v>5.944492841720702</v>
      </c>
      <c r="O108" s="91">
        <f t="shared" si="38"/>
        <v>2.481753890600699</v>
      </c>
      <c r="P108" s="92">
        <f t="shared" si="39"/>
        <v>2.866192129892509</v>
      </c>
      <c r="Q108" s="86">
        <f t="shared" si="40"/>
        <v>2.874398105196447</v>
      </c>
      <c r="R108" s="93">
        <f t="shared" si="41"/>
        <v>2.8912454701506776</v>
      </c>
      <c r="S108" s="93">
        <f t="shared" si="42"/>
        <v>0.3367888978390756</v>
      </c>
      <c r="T108" s="93">
        <f t="shared" si="43"/>
        <v>0.39445601123955276</v>
      </c>
      <c r="U108" s="93">
        <f t="shared" si="44"/>
        <v>61.58313847301465</v>
      </c>
      <c r="V108" s="93">
        <f t="shared" si="45"/>
        <v>49.3740957751496</v>
      </c>
      <c r="W108" s="93">
        <f t="shared" si="46"/>
        <v>2.0158167291246114</v>
      </c>
      <c r="X108" s="93">
        <f t="shared" si="47"/>
        <v>2.3952789453598324</v>
      </c>
      <c r="Y108" s="93">
        <f t="shared" si="48"/>
        <v>0.8209745762711819</v>
      </c>
      <c r="Z108" s="101"/>
      <c r="AA108" s="101"/>
      <c r="AB108" s="110"/>
      <c r="AC108" s="101"/>
      <c r="AD108" s="101"/>
      <c r="AE108" s="101"/>
    </row>
    <row r="109" spans="1:31" s="13" customFormat="1" ht="13.5">
      <c r="A109" s="13" t="s">
        <v>343</v>
      </c>
      <c r="B109" s="84">
        <v>40.15</v>
      </c>
      <c r="C109" s="84">
        <v>25.35</v>
      </c>
      <c r="D109" s="84">
        <f t="shared" si="34"/>
        <v>20.264288430003752</v>
      </c>
      <c r="E109" s="91">
        <v>53.208</v>
      </c>
      <c r="F109" s="91">
        <v>53.413</v>
      </c>
      <c r="G109" s="91">
        <v>33.182</v>
      </c>
      <c r="H109" s="91">
        <v>7.804989622037155</v>
      </c>
      <c r="I109" s="91">
        <v>12.927064047029704</v>
      </c>
      <c r="J109" s="86">
        <v>7.142512496849886</v>
      </c>
      <c r="K109" s="91">
        <v>12.229926410466067</v>
      </c>
      <c r="L109" s="91">
        <f t="shared" si="35"/>
        <v>5.144145212779998</v>
      </c>
      <c r="M109" s="91">
        <f t="shared" si="36"/>
        <v>3.1058869867071945</v>
      </c>
      <c r="N109" s="91">
        <f t="shared" si="37"/>
        <v>5.621271228815861</v>
      </c>
      <c r="O109" s="91">
        <f t="shared" si="38"/>
        <v>3.2829306287273017</v>
      </c>
      <c r="P109" s="92">
        <f t="shared" si="39"/>
        <v>2.6257028557301356</v>
      </c>
      <c r="Q109" s="86">
        <f t="shared" si="40"/>
        <v>2.635819174430795</v>
      </c>
      <c r="R109" s="93">
        <f t="shared" si="41"/>
        <v>2.65694597023869</v>
      </c>
      <c r="S109" s="93">
        <f t="shared" si="42"/>
        <v>0.21316875684156047</v>
      </c>
      <c r="T109" s="93">
        <f t="shared" si="43"/>
        <v>0.24118428135938558</v>
      </c>
      <c r="U109" s="93">
        <f t="shared" si="44"/>
        <v>61.45653741743831</v>
      </c>
      <c r="V109" s="93">
        <f t="shared" si="45"/>
        <v>70.51886068668773</v>
      </c>
      <c r="W109" s="93">
        <f t="shared" si="46"/>
        <v>1.6562564043045649</v>
      </c>
      <c r="X109" s="93">
        <f t="shared" si="47"/>
        <v>1.712272315359605</v>
      </c>
      <c r="Y109" s="93">
        <f t="shared" si="48"/>
        <v>1.0132964262764983</v>
      </c>
      <c r="Z109" s="100">
        <v>0.00156966</v>
      </c>
      <c r="AA109" s="100">
        <v>3390.942349615385</v>
      </c>
      <c r="AB109" s="109">
        <v>15.019176127314195</v>
      </c>
      <c r="AC109" s="100">
        <v>0.943</v>
      </c>
      <c r="AD109" s="100">
        <v>4.09</v>
      </c>
      <c r="AE109" s="100">
        <v>0.02338580930769231</v>
      </c>
    </row>
    <row r="110" spans="1:31" s="13" customFormat="1" ht="15" thickBot="1">
      <c r="A110" s="13" t="s">
        <v>23</v>
      </c>
      <c r="B110" s="84">
        <v>46.27</v>
      </c>
      <c r="C110" s="84">
        <v>25.31</v>
      </c>
      <c r="D110" s="84">
        <f t="shared" si="34"/>
        <v>23.27950122941342</v>
      </c>
      <c r="E110" s="91">
        <v>62.344</v>
      </c>
      <c r="F110" s="91">
        <v>62.534</v>
      </c>
      <c r="G110" s="91">
        <v>39.35</v>
      </c>
      <c r="H110" s="84">
        <v>8.017587527439632</v>
      </c>
      <c r="I110" s="84">
        <v>13.318887757719727</v>
      </c>
      <c r="J110" s="86">
        <v>7.711407743976762</v>
      </c>
      <c r="K110" s="84">
        <v>23.304170438190482</v>
      </c>
      <c r="L110" s="91">
        <f t="shared" si="35"/>
        <v>5.771062659639719</v>
      </c>
      <c r="M110" s="91">
        <f t="shared" si="36"/>
        <v>3.474013809687792</v>
      </c>
      <c r="N110" s="91">
        <f t="shared" si="37"/>
        <v>6.000201459472901</v>
      </c>
      <c r="O110" s="91">
        <f t="shared" si="38"/>
        <v>1.985481530986982</v>
      </c>
      <c r="P110" s="92">
        <f t="shared" si="39"/>
        <v>2.67806424998612</v>
      </c>
      <c r="Q110" s="86">
        <f t="shared" si="40"/>
        <v>2.6862259368765558</v>
      </c>
      <c r="R110" s="93">
        <f t="shared" si="41"/>
        <v>2.711315995477081</v>
      </c>
      <c r="S110" s="93">
        <f t="shared" si="42"/>
        <v>0.21584693399054605</v>
      </c>
      <c r="T110" s="93">
        <f t="shared" si="43"/>
        <v>0.43851992511203053</v>
      </c>
      <c r="U110" s="93">
        <f t="shared" si="44"/>
        <v>78.59464789838165</v>
      </c>
      <c r="V110" s="93">
        <f t="shared" si="45"/>
        <v>30.466328374036618</v>
      </c>
      <c r="W110" s="93">
        <f t="shared" si="46"/>
        <v>1.6612089000758352</v>
      </c>
      <c r="X110" s="93">
        <f t="shared" si="47"/>
        <v>3.022038415280652</v>
      </c>
      <c r="Y110" s="93">
        <f t="shared" si="48"/>
        <v>0.8195307108350489</v>
      </c>
      <c r="Z110" s="106"/>
      <c r="AA110" s="106"/>
      <c r="AB110" s="115"/>
      <c r="AC110" s="106"/>
      <c r="AD110" s="106"/>
      <c r="AE110" s="106"/>
    </row>
    <row r="111" spans="1:31" s="32" customFormat="1" ht="12.75" thickTop="1">
      <c r="A111" s="81" t="s">
        <v>144</v>
      </c>
      <c r="B111" s="83">
        <f aca="true" t="shared" si="49" ref="B111:Z111">MAX(B99:B110)</f>
        <v>52.85</v>
      </c>
      <c r="C111" s="83">
        <f t="shared" si="49"/>
        <v>25.46</v>
      </c>
      <c r="D111" s="83">
        <f t="shared" si="49"/>
        <v>26.906156977024896</v>
      </c>
      <c r="E111" s="83">
        <f t="shared" si="49"/>
        <v>75.794</v>
      </c>
      <c r="F111" s="83">
        <f t="shared" si="49"/>
        <v>76.011</v>
      </c>
      <c r="G111" s="83">
        <f t="shared" si="49"/>
        <v>49.579</v>
      </c>
      <c r="H111" s="83">
        <f t="shared" si="49"/>
        <v>15.467186231865316</v>
      </c>
      <c r="I111" s="83">
        <f t="shared" si="49"/>
        <v>28.002770439128888</v>
      </c>
      <c r="J111" s="83">
        <f t="shared" si="49"/>
        <v>12.046592476010229</v>
      </c>
      <c r="K111" s="83">
        <f t="shared" si="49"/>
        <v>23.304170438190482</v>
      </c>
      <c r="L111" s="83">
        <f t="shared" si="49"/>
        <v>5.808595229400954</v>
      </c>
      <c r="M111" s="83">
        <f t="shared" si="49"/>
        <v>3.474013809687792</v>
      </c>
      <c r="N111" s="83">
        <f t="shared" si="49"/>
        <v>6.146296146708373</v>
      </c>
      <c r="O111" s="83">
        <f t="shared" si="49"/>
        <v>3.5557348057978384</v>
      </c>
      <c r="P111" s="83">
        <f t="shared" si="49"/>
        <v>2.866192129892509</v>
      </c>
      <c r="Q111" s="83">
        <f t="shared" si="49"/>
        <v>2.874398105196447</v>
      </c>
      <c r="R111" s="83">
        <f t="shared" si="49"/>
        <v>2.99433873919891</v>
      </c>
      <c r="S111" s="83">
        <f t="shared" si="49"/>
        <v>0.34977096360841337</v>
      </c>
      <c r="T111" s="83">
        <f t="shared" si="49"/>
        <v>0.43851992511203053</v>
      </c>
      <c r="U111" s="83">
        <f t="shared" si="49"/>
        <v>78.59464789838165</v>
      </c>
      <c r="V111" s="83">
        <f t="shared" si="49"/>
        <v>85.20294882421584</v>
      </c>
      <c r="W111" s="83">
        <f t="shared" si="49"/>
        <v>2.0804449993692926</v>
      </c>
      <c r="X111" s="83">
        <f t="shared" si="49"/>
        <v>3.022038415280652</v>
      </c>
      <c r="Y111" s="83">
        <f t="shared" si="49"/>
        <v>16.211998923863323</v>
      </c>
      <c r="Z111" s="83">
        <f t="shared" si="49"/>
        <v>0.0060548699999999995</v>
      </c>
      <c r="AA111" s="83">
        <f>MAX(AA99:AA110)</f>
        <v>3433.218228837209</v>
      </c>
      <c r="AB111" s="83">
        <f>MAX(AB99:AB110)</f>
        <v>23.429165332301206</v>
      </c>
      <c r="AC111" s="83">
        <f>MAX(AC99:AC110)</f>
        <v>4.77</v>
      </c>
      <c r="AD111" s="83">
        <f>MAX(AD99:AD110)</f>
        <v>11.8</v>
      </c>
      <c r="AE111" s="83">
        <f>MAX(AE99:AE110)</f>
        <v>0.02393823</v>
      </c>
    </row>
    <row r="112" spans="1:31" s="32" customFormat="1" ht="12">
      <c r="A112" s="59" t="s">
        <v>145</v>
      </c>
      <c r="B112" s="61">
        <f aca="true" t="shared" si="50" ref="B112:Z112">MIN(B99:B110)</f>
        <v>39.03</v>
      </c>
      <c r="C112" s="61">
        <f t="shared" si="50"/>
        <v>25.18</v>
      </c>
      <c r="D112" s="61">
        <f t="shared" si="50"/>
        <v>19.870336931187925</v>
      </c>
      <c r="E112" s="61">
        <f t="shared" si="50"/>
        <v>45.649</v>
      </c>
      <c r="F112" s="61">
        <f t="shared" si="50"/>
        <v>48.662</v>
      </c>
      <c r="G112" s="61">
        <f t="shared" si="50"/>
        <v>30.077</v>
      </c>
      <c r="H112" s="61">
        <f t="shared" si="50"/>
        <v>7.47512923266267</v>
      </c>
      <c r="I112" s="61">
        <f t="shared" si="50"/>
        <v>12.927064047029704</v>
      </c>
      <c r="J112" s="61">
        <f t="shared" si="50"/>
        <v>7.064417165003256</v>
      </c>
      <c r="K112" s="61">
        <f t="shared" si="50"/>
        <v>12.211259379974315</v>
      </c>
      <c r="L112" s="61">
        <f t="shared" si="50"/>
        <v>3.41691107921873</v>
      </c>
      <c r="M112" s="61">
        <f t="shared" si="50"/>
        <v>1.8873132611961683</v>
      </c>
      <c r="N112" s="61">
        <f t="shared" si="50"/>
        <v>4.387132718670969</v>
      </c>
      <c r="O112" s="61">
        <f t="shared" si="50"/>
        <v>1.985481530986982</v>
      </c>
      <c r="P112" s="61">
        <f t="shared" si="50"/>
        <v>2.2973440338774833</v>
      </c>
      <c r="Q112" s="61">
        <f t="shared" si="50"/>
        <v>2.448977094274707</v>
      </c>
      <c r="R112" s="61">
        <f t="shared" si="50"/>
        <v>2.65694597023869</v>
      </c>
      <c r="S112" s="61">
        <f t="shared" si="50"/>
        <v>0.19842014360630428</v>
      </c>
      <c r="T112" s="61">
        <f t="shared" si="50"/>
        <v>0.17046926578844607</v>
      </c>
      <c r="U112" s="61">
        <f t="shared" si="50"/>
        <v>23.849601559218616</v>
      </c>
      <c r="V112" s="61">
        <f t="shared" si="50"/>
        <v>30.466328374036618</v>
      </c>
      <c r="W112" s="61">
        <f t="shared" si="50"/>
        <v>1.630317657940787</v>
      </c>
      <c r="X112" s="61">
        <f t="shared" si="50"/>
        <v>1.5866030238800148</v>
      </c>
      <c r="Y112" s="61">
        <f t="shared" si="50"/>
        <v>0.5984744768238053</v>
      </c>
      <c r="Z112" s="61">
        <f t="shared" si="50"/>
        <v>0.00130293</v>
      </c>
      <c r="AA112" s="61">
        <f>MIN(AA99:AA110)</f>
        <v>428.0440633110687</v>
      </c>
      <c r="AB112" s="61">
        <f>MIN(AB99:AB110)</f>
        <v>0.6771408799858628</v>
      </c>
      <c r="AC112" s="61">
        <f>MIN(AC99:AC110)</f>
        <v>0.139</v>
      </c>
      <c r="AD112" s="61">
        <f>MIN(AD99:AD110)</f>
        <v>1.15</v>
      </c>
      <c r="AE112" s="61">
        <f>MIN(AE99:AE110)</f>
        <v>0.02319742046511628</v>
      </c>
    </row>
    <row r="113" spans="1:31" s="32" customFormat="1" ht="13.5">
      <c r="A113" s="119" t="s">
        <v>374</v>
      </c>
      <c r="B113" s="84">
        <f>AVERAGE(B100:B110)</f>
        <v>46.05777777777777</v>
      </c>
      <c r="C113" s="84">
        <f aca="true" t="shared" si="51" ref="C113:AE113">AVERAGE(C100:C110)</f>
        <v>25.333333333333336</v>
      </c>
      <c r="D113" s="84">
        <f t="shared" si="51"/>
        <v>23.209332727140364</v>
      </c>
      <c r="E113" s="84">
        <f t="shared" si="51"/>
        <v>61.31000000000001</v>
      </c>
      <c r="F113" s="84">
        <f t="shared" si="51"/>
        <v>62.422777777777775</v>
      </c>
      <c r="G113" s="84">
        <f t="shared" si="51"/>
        <v>39.44411111111112</v>
      </c>
      <c r="H113" s="84">
        <f t="shared" si="51"/>
        <v>9.268700096946166</v>
      </c>
      <c r="I113" s="84">
        <f t="shared" si="51"/>
        <v>16.85053987369082</v>
      </c>
      <c r="J113" s="84">
        <f t="shared" si="51"/>
        <v>8.358992003748286</v>
      </c>
      <c r="K113" s="84">
        <f t="shared" si="51"/>
        <v>17.015249202452978</v>
      </c>
      <c r="L113" s="84">
        <f t="shared" si="51"/>
        <v>5.124483019298726</v>
      </c>
      <c r="M113" s="84">
        <f t="shared" si="51"/>
        <v>2.8402617101946035</v>
      </c>
      <c r="N113" s="84">
        <f t="shared" si="51"/>
        <v>5.571482380042208</v>
      </c>
      <c r="O113" s="84">
        <f t="shared" si="51"/>
        <v>2.8039431587434596</v>
      </c>
      <c r="P113" s="84">
        <f t="shared" si="51"/>
        <v>2.630621032461498</v>
      </c>
      <c r="Q113" s="84">
        <f t="shared" si="51"/>
        <v>2.6804098172173583</v>
      </c>
      <c r="R113" s="84">
        <f t="shared" si="51"/>
        <v>2.8076156819284446</v>
      </c>
      <c r="S113" s="84">
        <f t="shared" si="51"/>
        <v>0.2711474503106821</v>
      </c>
      <c r="T113" s="84">
        <f t="shared" si="51"/>
        <v>0.30854069882302126</v>
      </c>
      <c r="U113" s="84">
        <f t="shared" si="51"/>
        <v>55.49858966552607</v>
      </c>
      <c r="V113" s="84">
        <f t="shared" si="51"/>
        <v>55.932004480352106</v>
      </c>
      <c r="W113" s="84">
        <f t="shared" si="51"/>
        <v>1.8142192255904357</v>
      </c>
      <c r="X113" s="84">
        <f t="shared" si="51"/>
        <v>2.0508552635950865</v>
      </c>
      <c r="Y113" s="84">
        <f t="shared" si="51"/>
        <v>5.113547523817128</v>
      </c>
      <c r="Z113" s="84">
        <f t="shared" si="51"/>
        <v>0.0033936033333333334</v>
      </c>
      <c r="AA113" s="84">
        <f t="shared" si="51"/>
        <v>1635.3725758156045</v>
      </c>
      <c r="AB113" s="84">
        <f t="shared" si="51"/>
        <v>9.185286426491242</v>
      </c>
      <c r="AC113" s="84">
        <f t="shared" si="51"/>
        <v>1.2068333333333332</v>
      </c>
      <c r="AD113" s="84">
        <f t="shared" si="51"/>
        <v>5.588333333333334</v>
      </c>
      <c r="AE113" s="84">
        <f t="shared" si="51"/>
        <v>0.023477817486677068</v>
      </c>
    </row>
    <row r="114" spans="1:31" s="13" customFormat="1" ht="36">
      <c r="A114" s="77" t="s">
        <v>136</v>
      </c>
      <c r="B114" s="79" t="s">
        <v>312</v>
      </c>
      <c r="C114" s="79" t="s">
        <v>313</v>
      </c>
      <c r="D114" s="79" t="s">
        <v>314</v>
      </c>
      <c r="E114" s="79" t="s">
        <v>315</v>
      </c>
      <c r="F114" s="79" t="s">
        <v>316</v>
      </c>
      <c r="G114" s="79" t="s">
        <v>317</v>
      </c>
      <c r="H114" s="79" t="s">
        <v>318</v>
      </c>
      <c r="I114" s="79" t="s">
        <v>319</v>
      </c>
      <c r="J114" s="79" t="s">
        <v>320</v>
      </c>
      <c r="K114" s="79" t="s">
        <v>321</v>
      </c>
      <c r="L114" s="79" t="s">
        <v>322</v>
      </c>
      <c r="M114" s="79" t="s">
        <v>324</v>
      </c>
      <c r="N114" s="79" t="s">
        <v>325</v>
      </c>
      <c r="O114" s="79" t="s">
        <v>323</v>
      </c>
      <c r="P114" s="79" t="s">
        <v>326</v>
      </c>
      <c r="Q114" s="79" t="s">
        <v>327</v>
      </c>
      <c r="R114" s="79" t="s">
        <v>328</v>
      </c>
      <c r="S114" s="78" t="s">
        <v>267</v>
      </c>
      <c r="T114" s="78" t="s">
        <v>268</v>
      </c>
      <c r="U114" s="79" t="s">
        <v>373</v>
      </c>
      <c r="V114" s="80" t="s">
        <v>204</v>
      </c>
      <c r="W114" s="80" t="s">
        <v>372</v>
      </c>
      <c r="X114" s="80" t="s">
        <v>371</v>
      </c>
      <c r="Y114" s="80" t="s">
        <v>210</v>
      </c>
      <c r="Z114" s="116" t="s">
        <v>153</v>
      </c>
      <c r="AA114" s="116" t="s">
        <v>329</v>
      </c>
      <c r="AB114" s="117" t="s">
        <v>28</v>
      </c>
      <c r="AC114" s="116" t="s">
        <v>330</v>
      </c>
      <c r="AD114" s="116" t="s">
        <v>331</v>
      </c>
      <c r="AE114" s="116" t="s">
        <v>332</v>
      </c>
    </row>
    <row r="115" spans="1:31" s="13" customFormat="1" ht="12">
      <c r="A115" s="56" t="s">
        <v>134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104"/>
      <c r="AA115" s="104"/>
      <c r="AB115" s="113"/>
      <c r="AC115" s="104"/>
      <c r="AD115" s="104"/>
      <c r="AE115" s="104"/>
    </row>
    <row r="116" spans="1:31" s="13" customFormat="1" ht="12">
      <c r="A116" s="63" t="s">
        <v>365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104"/>
      <c r="AA116" s="104"/>
      <c r="AB116" s="113"/>
      <c r="AC116" s="104"/>
      <c r="AD116" s="104"/>
      <c r="AE116" s="104"/>
    </row>
    <row r="117" spans="1:31" s="13" customFormat="1" ht="13.5">
      <c r="A117" s="13" t="s">
        <v>118</v>
      </c>
      <c r="B117" s="84">
        <v>54.84</v>
      </c>
      <c r="C117" s="84">
        <v>25.3</v>
      </c>
      <c r="D117" s="84">
        <f>(B117*PI()*(C117/2)^2)/(10*10*10)</f>
        <v>27.56946699083355</v>
      </c>
      <c r="E117" s="96">
        <v>73.811</v>
      </c>
      <c r="F117" s="96">
        <v>74.616</v>
      </c>
      <c r="G117" s="96">
        <v>47.084</v>
      </c>
      <c r="H117" s="91">
        <v>10.240084741359947</v>
      </c>
      <c r="I117" s="91">
        <v>17.61210638358264</v>
      </c>
      <c r="J117" s="86">
        <v>9.590859092141203</v>
      </c>
      <c r="K117" s="91">
        <v>26.460964774079944</v>
      </c>
      <c r="L117" s="91">
        <f>B117/H117</f>
        <v>5.355424431059631</v>
      </c>
      <c r="M117" s="91">
        <f>B117/I117</f>
        <v>3.113767246552624</v>
      </c>
      <c r="N117" s="91">
        <f>B117/J117</f>
        <v>5.717944500397902</v>
      </c>
      <c r="O117" s="91">
        <f>B117/K117</f>
        <v>2.0724867920809515</v>
      </c>
      <c r="P117" s="92">
        <f>E117/D117</f>
        <v>2.677273377267</v>
      </c>
      <c r="Q117" s="86">
        <f>F117/D117</f>
        <v>2.7064723458313047</v>
      </c>
      <c r="R117" s="93">
        <f>E117/(E117-G117)</f>
        <v>2.761664234669061</v>
      </c>
      <c r="S117" s="93">
        <f>(L117^2-2*M117^2)/(2*(L117^2-M117^2))</f>
        <v>0.24465277799511573</v>
      </c>
      <c r="T117" s="93">
        <f>(N117^2-2*O117^2)/(2*(N117^2-O117^2))</f>
        <v>0.42437942394563744</v>
      </c>
      <c r="U117" s="93">
        <f>P117*(M117^2*(3*L117^2-4*M117^2)/(L117^2-M117^2))</f>
        <v>64.61646867283224</v>
      </c>
      <c r="V117" s="93">
        <f>Q117*(O117^2*(3*N117^2-4*O117^2)/(N117^2-O117^2))</f>
        <v>33.11637745272679</v>
      </c>
      <c r="W117" s="93">
        <f>L117/M117</f>
        <v>1.7199180307997766</v>
      </c>
      <c r="X117" s="93">
        <f>N117/O117</f>
        <v>2.758977534740573</v>
      </c>
      <c r="Y117" s="93">
        <f>100*(F117-E117)/(F117-G117)</f>
        <v>2.9238704053464795</v>
      </c>
      <c r="Z117" s="100">
        <v>0.00033201</v>
      </c>
      <c r="AA117" s="100">
        <v>5247.7322159482765</v>
      </c>
      <c r="AB117" s="109">
        <v>0.08056986235354358</v>
      </c>
      <c r="AC117" s="100">
        <v>0.00107</v>
      </c>
      <c r="AD117" s="100">
        <v>1.26</v>
      </c>
      <c r="AE117" s="100">
        <v>0.023638433405172417</v>
      </c>
    </row>
    <row r="118" spans="1:31" s="13" customFormat="1" ht="13.5">
      <c r="A118" s="13" t="s">
        <v>113</v>
      </c>
      <c r="B118" s="84">
        <v>49.15</v>
      </c>
      <c r="C118" s="84">
        <v>25.22</v>
      </c>
      <c r="D118" s="84">
        <f>(B118*PI()*(C118/2)^2)/(10*10*10)</f>
        <v>24.55294370118117</v>
      </c>
      <c r="E118" s="91">
        <v>61.589</v>
      </c>
      <c r="F118" s="91">
        <v>62.407</v>
      </c>
      <c r="G118" s="91">
        <v>38.964</v>
      </c>
      <c r="H118" s="86">
        <v>11.692965281340859</v>
      </c>
      <c r="I118" s="86">
        <v>20.034220114799105</v>
      </c>
      <c r="J118" s="86">
        <v>9.531948116909003</v>
      </c>
      <c r="K118" s="86">
        <v>20.64709818058647</v>
      </c>
      <c r="L118" s="91">
        <f>B118/H118</f>
        <v>4.2033820179412915</v>
      </c>
      <c r="M118" s="91">
        <f>B118/I118</f>
        <v>2.4533023855365013</v>
      </c>
      <c r="N118" s="91">
        <f>B118/J118</f>
        <v>5.156343634813892</v>
      </c>
      <c r="O118" s="91">
        <f>B118/K118</f>
        <v>2.380479792856001</v>
      </c>
      <c r="P118" s="92">
        <f>E118/D118</f>
        <v>2.508416129225154</v>
      </c>
      <c r="Q118" s="86">
        <f>F118/D118</f>
        <v>2.5417318900542982</v>
      </c>
      <c r="R118" s="93">
        <f>E118/(E118-G118)</f>
        <v>2.7221657458563535</v>
      </c>
      <c r="S118" s="93">
        <f>(L118^2-2*M118^2)/(2*(L118^2-M118^2))</f>
        <v>0.24168097738539138</v>
      </c>
      <c r="T118" s="93">
        <f>(N118^2-2*O118^2)/(2*(N118^2-O118^2))</f>
        <v>0.3645707410139488</v>
      </c>
      <c r="U118" s="93">
        <f>P118*(M118^2*(3*L118^2-4*M118^2)/(L118^2-M118^2))</f>
        <v>37.49227297045312</v>
      </c>
      <c r="V118" s="93">
        <f>Q118*(O118^2*(3*N118^2-4*O118^2)/(N118^2-O118^2))</f>
        <v>39.308347521766294</v>
      </c>
      <c r="W118" s="93">
        <f>L118/M118</f>
        <v>1.7133566749547156</v>
      </c>
      <c r="X118" s="93">
        <f>N118/O118</f>
        <v>2.166094268175881</v>
      </c>
      <c r="Y118" s="93">
        <f>100*(F118-E118)/(F118-G118)</f>
        <v>3.489314507528891</v>
      </c>
      <c r="Z118" s="100">
        <v>0.00030627</v>
      </c>
      <c r="AA118" s="100">
        <v>459.6831714527027</v>
      </c>
      <c r="AB118" s="109">
        <v>0.09142260097299769</v>
      </c>
      <c r="AC118" s="100">
        <v>0.00112</v>
      </c>
      <c r="AD118" s="100">
        <v>0.931</v>
      </c>
      <c r="AE118" s="100">
        <v>0.01989970439189189</v>
      </c>
    </row>
    <row r="119" spans="1:31" s="13" customFormat="1" ht="13.5">
      <c r="A119" s="13" t="s">
        <v>114</v>
      </c>
      <c r="B119" s="84">
        <v>40.06</v>
      </c>
      <c r="C119" s="84">
        <v>25.14</v>
      </c>
      <c r="D119" s="84">
        <f>(B119*PI()*(C119/2)^2)/(10*10*10)</f>
        <v>19.885264544831873</v>
      </c>
      <c r="E119" s="91">
        <v>54.716</v>
      </c>
      <c r="F119" s="91">
        <v>54.808</v>
      </c>
      <c r="G119" s="91">
        <v>34.985</v>
      </c>
      <c r="H119" s="84">
        <v>7.156184727171103</v>
      </c>
      <c r="I119" s="84">
        <v>14.716260633238212</v>
      </c>
      <c r="J119" s="86">
        <v>6.931452270759997</v>
      </c>
      <c r="K119" s="84">
        <v>13.094448262695686</v>
      </c>
      <c r="L119" s="91">
        <f>B119/H119</f>
        <v>5.5979549896046406</v>
      </c>
      <c r="M119" s="91">
        <f>B119/I119</f>
        <v>2.7221589096839116</v>
      </c>
      <c r="N119" s="91">
        <f>B119/J119</f>
        <v>5.779452621926175</v>
      </c>
      <c r="O119" s="91">
        <f>B119/K119</f>
        <v>3.0593117935427285</v>
      </c>
      <c r="P119" s="92">
        <f>E119/D119</f>
        <v>2.7515852191275245</v>
      </c>
      <c r="Q119" s="86">
        <f>F119/D119</f>
        <v>2.7562117605442897</v>
      </c>
      <c r="R119" s="93">
        <f>E119/(E119-G119)</f>
        <v>2.773098170391769</v>
      </c>
      <c r="S119" s="93">
        <f>(L119^2-2*M119^2)/(2*(L119^2-M119^2))</f>
        <v>0.34515057623992346</v>
      </c>
      <c r="T119" s="93">
        <f>(N119^2-2*O119^2)/(2*(N119^2-O119^2))</f>
        <v>0.30535890531027865</v>
      </c>
      <c r="U119" s="93">
        <f>P119*(M119^2*(3*L119^2-4*M119^2)/(L119^2-M119^2))</f>
        <v>54.854317231989924</v>
      </c>
      <c r="V119" s="93">
        <f>Q119*(O119^2*(3*N119^2-4*O119^2)/(N119^2-O119^2))</f>
        <v>67.34726992078213</v>
      </c>
      <c r="W119" s="93">
        <f>L119/M119</f>
        <v>2.0564394568187265</v>
      </c>
      <c r="X119" s="93">
        <f>N119/O119</f>
        <v>1.8891348812908941</v>
      </c>
      <c r="Y119" s="93">
        <f>100*(F119-E119)/(F119-G119)</f>
        <v>0.4641073500479178</v>
      </c>
      <c r="Z119" s="100">
        <v>0.00052296</v>
      </c>
      <c r="AA119" s="100">
        <v>19198.829066993803</v>
      </c>
      <c r="AB119" s="109">
        <v>0.15966804344500535</v>
      </c>
      <c r="AC119" s="100">
        <v>0.00334</v>
      </c>
      <c r="AD119" s="100">
        <v>5.46</v>
      </c>
      <c r="AE119" s="100">
        <v>0.020446037345041326</v>
      </c>
    </row>
    <row r="120" spans="1:31" s="13" customFormat="1" ht="13.5">
      <c r="A120" s="13" t="s">
        <v>181</v>
      </c>
      <c r="B120" s="84">
        <v>40.11</v>
      </c>
      <c r="C120" s="84">
        <v>25.3</v>
      </c>
      <c r="D120" s="84">
        <f>(B120*PI()*(C120/2)^2)/(10*10*10)</f>
        <v>20.164320222507907</v>
      </c>
      <c r="E120" s="91">
        <v>56.513</v>
      </c>
      <c r="F120" s="91">
        <v>56.583</v>
      </c>
      <c r="G120" s="91">
        <v>36.481</v>
      </c>
      <c r="H120" s="84">
        <v>7.1434960806270995</v>
      </c>
      <c r="I120" s="84">
        <v>13.297969920288766</v>
      </c>
      <c r="J120" s="86">
        <v>6.980495567716242</v>
      </c>
      <c r="K120" s="84">
        <v>12.814295747171283</v>
      </c>
      <c r="L120" s="91">
        <f>B120/H120</f>
        <v>5.6148977401663105</v>
      </c>
      <c r="M120" s="91">
        <f>B120/I120</f>
        <v>3.0162498667412394</v>
      </c>
      <c r="N120" s="91">
        <f>B120/J120</f>
        <v>5.746010381483917</v>
      </c>
      <c r="O120" s="91">
        <f>B120/K120</f>
        <v>3.1300978837525397</v>
      </c>
      <c r="P120" s="92">
        <f>E120/D120</f>
        <v>2.802623613213542</v>
      </c>
      <c r="Q120" s="86">
        <f>F120/D120</f>
        <v>2.806095091509243</v>
      </c>
      <c r="R120" s="93">
        <f>E120/(E120-G120)</f>
        <v>2.8211361821086265</v>
      </c>
      <c r="S120" s="93">
        <f>(L120^2-2*M120^2)/(2*(L120^2-M120^2))</f>
        <v>0.2971903306411537</v>
      </c>
      <c r="T120" s="93">
        <f>(N120^2-2*O120^2)/(2*(N120^2-O120^2))</f>
        <v>0.28902060695780246</v>
      </c>
      <c r="U120" s="93">
        <f>P120*(M120^2*(3*L120^2-4*M120^2)/(L120^2-M120^2))</f>
        <v>66.15049626829715</v>
      </c>
      <c r="V120" s="93">
        <f>Q120*(O120^2*(3*N120^2-4*O120^2)/(N120^2-O120^2))</f>
        <v>70.87744895186832</v>
      </c>
      <c r="W120" s="93">
        <f>L120/M120</f>
        <v>1.8615492708608568</v>
      </c>
      <c r="X120" s="93">
        <f>N120/O120</f>
        <v>1.8357286560621142</v>
      </c>
      <c r="Y120" s="93">
        <f>100*(F120-E120)/(F120-G120)</f>
        <v>0.34822405730773204</v>
      </c>
      <c r="Z120" s="100">
        <v>0.0048817700000000006</v>
      </c>
      <c r="AA120" s="100">
        <v>8718.449063325312</v>
      </c>
      <c r="AB120" s="109">
        <v>0.0973007741044744</v>
      </c>
      <c r="AC120" s="100">
        <v>0.019</v>
      </c>
      <c r="AD120" s="100">
        <v>0.295</v>
      </c>
      <c r="AE120" s="100">
        <v>0.020417913497248974</v>
      </c>
    </row>
    <row r="121" spans="1:31" s="13" customFormat="1" ht="13.5">
      <c r="A121" s="13" t="s">
        <v>77</v>
      </c>
      <c r="B121" s="94"/>
      <c r="C121" s="94"/>
      <c r="D121" s="84"/>
      <c r="E121" s="94"/>
      <c r="F121" s="94"/>
      <c r="G121" s="94"/>
      <c r="H121" s="94"/>
      <c r="I121" s="94"/>
      <c r="J121" s="94"/>
      <c r="K121" s="94"/>
      <c r="L121" s="91"/>
      <c r="M121" s="91"/>
      <c r="N121" s="91"/>
      <c r="O121" s="91"/>
      <c r="P121" s="92"/>
      <c r="Q121" s="86"/>
      <c r="R121" s="93"/>
      <c r="S121" s="93"/>
      <c r="T121" s="93"/>
      <c r="U121" s="93"/>
      <c r="V121" s="93"/>
      <c r="W121" s="93"/>
      <c r="X121" s="93"/>
      <c r="Y121" s="93"/>
      <c r="Z121" s="100">
        <v>0.00041107</v>
      </c>
      <c r="AA121" s="100">
        <v>1035.281325</v>
      </c>
      <c r="AB121" s="109">
        <v>0.12771547425012772</v>
      </c>
      <c r="AC121" s="100">
        <v>0.0021</v>
      </c>
      <c r="AD121" s="100">
        <v>2.12</v>
      </c>
      <c r="AE121" s="100">
        <v>0.01990925625</v>
      </c>
    </row>
    <row r="122" spans="1:31" s="13" customFormat="1" ht="13.5">
      <c r="A122" s="13" t="s">
        <v>79</v>
      </c>
      <c r="B122" s="84">
        <v>54.87</v>
      </c>
      <c r="C122" s="84">
        <v>25.39</v>
      </c>
      <c r="D122" s="84">
        <f>(B122*PI()*(C122/2)^2)/(10*10*10)</f>
        <v>27.781151530568813</v>
      </c>
      <c r="E122" s="91">
        <v>74.341</v>
      </c>
      <c r="F122" s="91">
        <v>74.92</v>
      </c>
      <c r="G122" s="91">
        <v>47.416</v>
      </c>
      <c r="H122" s="84">
        <v>10.855586734957072</v>
      </c>
      <c r="I122" s="84">
        <v>17.64826969950836</v>
      </c>
      <c r="J122" s="86">
        <v>9.781797444233167</v>
      </c>
      <c r="K122" s="84">
        <v>15.60257046710821</v>
      </c>
      <c r="L122" s="91">
        <f>B122/H122</f>
        <v>5.054540241782425</v>
      </c>
      <c r="M122" s="91">
        <f>B122/I122</f>
        <v>3.109086665959584</v>
      </c>
      <c r="N122" s="91">
        <f>B122/J122</f>
        <v>5.6093985091000285</v>
      </c>
      <c r="O122" s="91">
        <f>B122/K122</f>
        <v>3.5167282285743546</v>
      </c>
      <c r="P122" s="92">
        <f>E122/D122</f>
        <v>2.6759509921033815</v>
      </c>
      <c r="Q122" s="86">
        <f>F122/D122</f>
        <v>2.6967924608007072</v>
      </c>
      <c r="R122" s="93">
        <f>E122/(E122-G122)</f>
        <v>2.7610399257195914</v>
      </c>
      <c r="S122" s="93">
        <f>(L122^2-2*M122^2)/(2*(L122^2-M122^2))</f>
        <v>0.1956791974861634</v>
      </c>
      <c r="T122" s="93">
        <f>(N122^2-2*O122^2)/(2*(N122^2-O122^2))</f>
        <v>0.17621232220810448</v>
      </c>
      <c r="U122" s="93">
        <f>P122*(M122^2*(3*L122^2-4*M122^2)/(L122^2-M122^2))</f>
        <v>61.85694695025373</v>
      </c>
      <c r="V122" s="93">
        <f>Q122*(O122^2*(3*N122^2-4*O122^2)/(N122^2-O122^2))</f>
        <v>78.45865537120065</v>
      </c>
      <c r="W122" s="93">
        <f>L122/M122</f>
        <v>1.625731536249215</v>
      </c>
      <c r="X122" s="93">
        <f>N122/O122</f>
        <v>1.595061700680243</v>
      </c>
      <c r="Y122" s="93">
        <f>100*(F122-E122)/(F122-G122)</f>
        <v>2.1051483420593646</v>
      </c>
      <c r="Z122" s="100">
        <v>0.00020538999999999998</v>
      </c>
      <c r="AA122" s="100">
        <v>1777.8655471047227</v>
      </c>
      <c r="AB122" s="109">
        <v>0.037611373484590295</v>
      </c>
      <c r="AC122" s="100">
        <v>0.000309</v>
      </c>
      <c r="AD122" s="100">
        <v>0.978</v>
      </c>
      <c r="AE122" s="100">
        <v>0.020482321971252566</v>
      </c>
    </row>
    <row r="123" spans="1:31" s="13" customFormat="1" ht="15" thickBot="1">
      <c r="A123" s="13" t="s">
        <v>104</v>
      </c>
      <c r="B123" s="94"/>
      <c r="C123" s="94"/>
      <c r="D123" s="84"/>
      <c r="E123" s="94"/>
      <c r="F123" s="94"/>
      <c r="G123" s="94"/>
      <c r="H123" s="94"/>
      <c r="I123" s="94"/>
      <c r="J123" s="94"/>
      <c r="K123" s="94"/>
      <c r="L123" s="91"/>
      <c r="M123" s="91"/>
      <c r="N123" s="91"/>
      <c r="O123" s="91"/>
      <c r="P123" s="92"/>
      <c r="Q123" s="86"/>
      <c r="R123" s="93"/>
      <c r="S123" s="93"/>
      <c r="T123" s="93"/>
      <c r="U123" s="93"/>
      <c r="V123" s="93"/>
      <c r="W123" s="93"/>
      <c r="X123" s="93"/>
      <c r="Y123" s="93"/>
      <c r="Z123" s="102">
        <v>0.00041945999999999997</v>
      </c>
      <c r="AA123" s="102">
        <v>998.64358125</v>
      </c>
      <c r="AB123" s="111">
        <v>0.035998664950174036</v>
      </c>
      <c r="AC123" s="102">
        <v>0.000604</v>
      </c>
      <c r="AD123" s="102">
        <v>1.08</v>
      </c>
      <c r="AE123" s="102">
        <v>0.0192416875</v>
      </c>
    </row>
    <row r="124" spans="1:31" s="32" customFormat="1" ht="12.75" thickTop="1">
      <c r="A124" s="81" t="s">
        <v>144</v>
      </c>
      <c r="B124" s="83">
        <f>MAX(B117:B123)</f>
        <v>54.87</v>
      </c>
      <c r="C124" s="83">
        <f aca="true" t="shared" si="52" ref="C124:AE124">MAX(C117:C123)</f>
        <v>25.39</v>
      </c>
      <c r="D124" s="83">
        <f t="shared" si="52"/>
        <v>27.781151530568813</v>
      </c>
      <c r="E124" s="83">
        <f t="shared" si="52"/>
        <v>74.341</v>
      </c>
      <c r="F124" s="83">
        <f t="shared" si="52"/>
        <v>74.92</v>
      </c>
      <c r="G124" s="83">
        <f t="shared" si="52"/>
        <v>47.416</v>
      </c>
      <c r="H124" s="83">
        <f t="shared" si="52"/>
        <v>11.692965281340859</v>
      </c>
      <c r="I124" s="83">
        <f t="shared" si="52"/>
        <v>20.034220114799105</v>
      </c>
      <c r="J124" s="83">
        <f t="shared" si="52"/>
        <v>9.781797444233167</v>
      </c>
      <c r="K124" s="83">
        <f t="shared" si="52"/>
        <v>26.460964774079944</v>
      </c>
      <c r="L124" s="83">
        <f t="shared" si="52"/>
        <v>5.6148977401663105</v>
      </c>
      <c r="M124" s="83">
        <f t="shared" si="52"/>
        <v>3.113767246552624</v>
      </c>
      <c r="N124" s="83">
        <f t="shared" si="52"/>
        <v>5.779452621926175</v>
      </c>
      <c r="O124" s="83">
        <f t="shared" si="52"/>
        <v>3.5167282285743546</v>
      </c>
      <c r="P124" s="83">
        <f t="shared" si="52"/>
        <v>2.802623613213542</v>
      </c>
      <c r="Q124" s="83">
        <f t="shared" si="52"/>
        <v>2.806095091509243</v>
      </c>
      <c r="R124" s="83">
        <f t="shared" si="52"/>
        <v>2.8211361821086265</v>
      </c>
      <c r="S124" s="83">
        <f t="shared" si="52"/>
        <v>0.34515057623992346</v>
      </c>
      <c r="T124" s="83">
        <f t="shared" si="52"/>
        <v>0.42437942394563744</v>
      </c>
      <c r="U124" s="83">
        <f t="shared" si="52"/>
        <v>66.15049626829715</v>
      </c>
      <c r="V124" s="83">
        <f t="shared" si="52"/>
        <v>78.45865537120065</v>
      </c>
      <c r="W124" s="83">
        <f t="shared" si="52"/>
        <v>2.0564394568187265</v>
      </c>
      <c r="X124" s="83">
        <f t="shared" si="52"/>
        <v>2.758977534740573</v>
      </c>
      <c r="Y124" s="83">
        <f t="shared" si="52"/>
        <v>3.489314507528891</v>
      </c>
      <c r="Z124" s="83">
        <f t="shared" si="52"/>
        <v>0.0048817700000000006</v>
      </c>
      <c r="AA124" s="83">
        <f t="shared" si="52"/>
        <v>19198.829066993803</v>
      </c>
      <c r="AB124" s="83">
        <f t="shared" si="52"/>
        <v>0.15966804344500535</v>
      </c>
      <c r="AC124" s="83">
        <f t="shared" si="52"/>
        <v>0.019</v>
      </c>
      <c r="AD124" s="83">
        <f t="shared" si="52"/>
        <v>5.46</v>
      </c>
      <c r="AE124" s="83">
        <f t="shared" si="52"/>
        <v>0.023638433405172417</v>
      </c>
    </row>
    <row r="125" spans="1:31" s="32" customFormat="1" ht="12">
      <c r="A125" s="59" t="s">
        <v>145</v>
      </c>
      <c r="B125" s="61">
        <f>MIN(B117:B123)</f>
        <v>40.06</v>
      </c>
      <c r="C125" s="61">
        <f aca="true" t="shared" si="53" ref="C125:AE125">MIN(C117:C123)</f>
        <v>25.14</v>
      </c>
      <c r="D125" s="61">
        <f t="shared" si="53"/>
        <v>19.885264544831873</v>
      </c>
      <c r="E125" s="61">
        <f t="shared" si="53"/>
        <v>54.716</v>
      </c>
      <c r="F125" s="61">
        <f t="shared" si="53"/>
        <v>54.808</v>
      </c>
      <c r="G125" s="61">
        <f t="shared" si="53"/>
        <v>34.985</v>
      </c>
      <c r="H125" s="61">
        <f t="shared" si="53"/>
        <v>7.1434960806270995</v>
      </c>
      <c r="I125" s="61">
        <f t="shared" si="53"/>
        <v>13.297969920288766</v>
      </c>
      <c r="J125" s="61">
        <f t="shared" si="53"/>
        <v>6.931452270759997</v>
      </c>
      <c r="K125" s="61">
        <f t="shared" si="53"/>
        <v>12.814295747171283</v>
      </c>
      <c r="L125" s="61">
        <f t="shared" si="53"/>
        <v>4.2033820179412915</v>
      </c>
      <c r="M125" s="61">
        <f t="shared" si="53"/>
        <v>2.4533023855365013</v>
      </c>
      <c r="N125" s="61">
        <f t="shared" si="53"/>
        <v>5.156343634813892</v>
      </c>
      <c r="O125" s="61">
        <f t="shared" si="53"/>
        <v>2.0724867920809515</v>
      </c>
      <c r="P125" s="61">
        <f t="shared" si="53"/>
        <v>2.508416129225154</v>
      </c>
      <c r="Q125" s="61">
        <f t="shared" si="53"/>
        <v>2.5417318900542982</v>
      </c>
      <c r="R125" s="61">
        <f t="shared" si="53"/>
        <v>2.7221657458563535</v>
      </c>
      <c r="S125" s="61">
        <f t="shared" si="53"/>
        <v>0.1956791974861634</v>
      </c>
      <c r="T125" s="61">
        <f t="shared" si="53"/>
        <v>0.17621232220810448</v>
      </c>
      <c r="U125" s="61">
        <f t="shared" si="53"/>
        <v>37.49227297045312</v>
      </c>
      <c r="V125" s="61">
        <f t="shared" si="53"/>
        <v>33.11637745272679</v>
      </c>
      <c r="W125" s="61">
        <f t="shared" si="53"/>
        <v>1.625731536249215</v>
      </c>
      <c r="X125" s="61">
        <f t="shared" si="53"/>
        <v>1.595061700680243</v>
      </c>
      <c r="Y125" s="61">
        <f t="shared" si="53"/>
        <v>0.34822405730773204</v>
      </c>
      <c r="Z125" s="61">
        <f t="shared" si="53"/>
        <v>0.00020538999999999998</v>
      </c>
      <c r="AA125" s="61">
        <f t="shared" si="53"/>
        <v>459.6831714527027</v>
      </c>
      <c r="AB125" s="61">
        <f t="shared" si="53"/>
        <v>0.035998664950174036</v>
      </c>
      <c r="AC125" s="61">
        <f t="shared" si="53"/>
        <v>0.000309</v>
      </c>
      <c r="AD125" s="61">
        <f t="shared" si="53"/>
        <v>0.295</v>
      </c>
      <c r="AE125" s="61">
        <f t="shared" si="53"/>
        <v>0.0192416875</v>
      </c>
    </row>
    <row r="126" spans="1:31" s="13" customFormat="1" ht="13.5">
      <c r="A126" s="119" t="s">
        <v>374</v>
      </c>
      <c r="B126" s="84">
        <f>AVERAGE(B117:B123)</f>
        <v>47.806000000000004</v>
      </c>
      <c r="C126" s="84">
        <f aca="true" t="shared" si="54" ref="C126:AE126">AVERAGE(C117:C123)</f>
        <v>25.27</v>
      </c>
      <c r="D126" s="84">
        <f t="shared" si="54"/>
        <v>23.990629397984662</v>
      </c>
      <c r="E126" s="84">
        <f t="shared" si="54"/>
        <v>64.194</v>
      </c>
      <c r="F126" s="84">
        <f t="shared" si="54"/>
        <v>64.6668</v>
      </c>
      <c r="G126" s="84">
        <f t="shared" si="54"/>
        <v>40.986000000000004</v>
      </c>
      <c r="H126" s="84">
        <f t="shared" si="54"/>
        <v>9.417663513091217</v>
      </c>
      <c r="I126" s="84">
        <f t="shared" si="54"/>
        <v>16.661765350283417</v>
      </c>
      <c r="J126" s="84">
        <f t="shared" si="54"/>
        <v>8.563310498351921</v>
      </c>
      <c r="K126" s="84">
        <f t="shared" si="54"/>
        <v>17.723875486328318</v>
      </c>
      <c r="L126" s="84">
        <f t="shared" si="54"/>
        <v>5.165239884110859</v>
      </c>
      <c r="M126" s="84">
        <f t="shared" si="54"/>
        <v>2.882913014894772</v>
      </c>
      <c r="N126" s="84">
        <f t="shared" si="54"/>
        <v>5.601829929544382</v>
      </c>
      <c r="O126" s="84">
        <f t="shared" si="54"/>
        <v>2.831820898161315</v>
      </c>
      <c r="P126" s="84">
        <f t="shared" si="54"/>
        <v>2.6831698661873205</v>
      </c>
      <c r="Q126" s="84">
        <f t="shared" si="54"/>
        <v>2.701460709747969</v>
      </c>
      <c r="R126" s="84">
        <f t="shared" si="54"/>
        <v>2.76782085174908</v>
      </c>
      <c r="S126" s="84">
        <f t="shared" si="54"/>
        <v>0.2648707719495495</v>
      </c>
      <c r="T126" s="84">
        <f t="shared" si="54"/>
        <v>0.3119083998871544</v>
      </c>
      <c r="U126" s="84">
        <f t="shared" si="54"/>
        <v>56.99410041876524</v>
      </c>
      <c r="V126" s="84">
        <f t="shared" si="54"/>
        <v>57.82161984366883</v>
      </c>
      <c r="W126" s="84">
        <f t="shared" si="54"/>
        <v>1.795398993936658</v>
      </c>
      <c r="X126" s="84">
        <f t="shared" si="54"/>
        <v>2.048999408189941</v>
      </c>
      <c r="Y126" s="84">
        <f t="shared" si="54"/>
        <v>1.8661329324580769</v>
      </c>
      <c r="Z126" s="84">
        <f t="shared" si="54"/>
        <v>0.0010112757142857144</v>
      </c>
      <c r="AA126" s="84">
        <f t="shared" si="54"/>
        <v>5348.069138724974</v>
      </c>
      <c r="AB126" s="84">
        <f t="shared" si="54"/>
        <v>0.09004097050870187</v>
      </c>
      <c r="AC126" s="84">
        <f t="shared" si="54"/>
        <v>0.003934714285714286</v>
      </c>
      <c r="AD126" s="84">
        <f t="shared" si="54"/>
        <v>1.7319999999999998</v>
      </c>
      <c r="AE126" s="84">
        <f t="shared" si="54"/>
        <v>0.020576479194372454</v>
      </c>
    </row>
    <row r="127" spans="1:31" s="13" customFormat="1" ht="36">
      <c r="A127" s="77" t="s">
        <v>136</v>
      </c>
      <c r="B127" s="79" t="s">
        <v>312</v>
      </c>
      <c r="C127" s="79" t="s">
        <v>313</v>
      </c>
      <c r="D127" s="79" t="s">
        <v>314</v>
      </c>
      <c r="E127" s="79" t="s">
        <v>315</v>
      </c>
      <c r="F127" s="79" t="s">
        <v>316</v>
      </c>
      <c r="G127" s="79" t="s">
        <v>317</v>
      </c>
      <c r="H127" s="79" t="s">
        <v>318</v>
      </c>
      <c r="I127" s="79" t="s">
        <v>319</v>
      </c>
      <c r="J127" s="79" t="s">
        <v>320</v>
      </c>
      <c r="K127" s="79" t="s">
        <v>321</v>
      </c>
      <c r="L127" s="79" t="s">
        <v>322</v>
      </c>
      <c r="M127" s="79" t="s">
        <v>324</v>
      </c>
      <c r="N127" s="79" t="s">
        <v>325</v>
      </c>
      <c r="O127" s="79" t="s">
        <v>323</v>
      </c>
      <c r="P127" s="79" t="s">
        <v>326</v>
      </c>
      <c r="Q127" s="79" t="s">
        <v>327</v>
      </c>
      <c r="R127" s="79" t="s">
        <v>328</v>
      </c>
      <c r="S127" s="78" t="s">
        <v>267</v>
      </c>
      <c r="T127" s="78" t="s">
        <v>268</v>
      </c>
      <c r="U127" s="79" t="s">
        <v>373</v>
      </c>
      <c r="V127" s="80" t="s">
        <v>204</v>
      </c>
      <c r="W127" s="80" t="s">
        <v>372</v>
      </c>
      <c r="X127" s="80" t="s">
        <v>371</v>
      </c>
      <c r="Y127" s="80" t="s">
        <v>210</v>
      </c>
      <c r="Z127" s="116" t="s">
        <v>153</v>
      </c>
      <c r="AA127" s="116" t="s">
        <v>329</v>
      </c>
      <c r="AB127" s="117" t="s">
        <v>28</v>
      </c>
      <c r="AC127" s="116" t="s">
        <v>330</v>
      </c>
      <c r="AD127" s="116" t="s">
        <v>331</v>
      </c>
      <c r="AE127" s="116" t="s">
        <v>332</v>
      </c>
    </row>
    <row r="128" spans="1:31" s="13" customFormat="1" ht="12">
      <c r="A128" s="56" t="s">
        <v>152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104"/>
      <c r="AA128" s="104"/>
      <c r="AB128" s="113"/>
      <c r="AC128" s="104"/>
      <c r="AD128" s="104"/>
      <c r="AE128" s="104"/>
    </row>
    <row r="129" spans="1:31" s="13" customFormat="1" ht="12">
      <c r="A129" s="63" t="s">
        <v>201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104"/>
      <c r="AA129" s="104"/>
      <c r="AB129" s="113"/>
      <c r="AC129" s="104"/>
      <c r="AD129" s="104"/>
      <c r="AE129" s="104"/>
    </row>
    <row r="130" spans="1:31" s="13" customFormat="1" ht="13.5">
      <c r="A130" s="13" t="s">
        <v>133</v>
      </c>
      <c r="B130" s="84">
        <v>39.98</v>
      </c>
      <c r="C130" s="84">
        <v>24.66</v>
      </c>
      <c r="D130" s="84">
        <f aca="true" t="shared" si="55" ref="D130:D139">(B130*PI()*(C130/2)^2)/(10*10*10)</f>
        <v>19.094962757426025</v>
      </c>
      <c r="E130" s="91">
        <v>47.922</v>
      </c>
      <c r="F130" s="91">
        <v>48.67</v>
      </c>
      <c r="G130" s="91">
        <v>29.655</v>
      </c>
      <c r="H130" s="84">
        <v>12.989567184854549</v>
      </c>
      <c r="I130" s="91">
        <v>25.637609953974568</v>
      </c>
      <c r="J130" s="86">
        <v>7.932596848448175</v>
      </c>
      <c r="K130" s="91">
        <v>20.929465648854965</v>
      </c>
      <c r="L130" s="91">
        <f aca="true" t="shared" si="56" ref="L130:L139">B130/H130</f>
        <v>3.0778546683692043</v>
      </c>
      <c r="M130" s="91">
        <f aca="true" t="shared" si="57" ref="M130:M139">B130/I130</f>
        <v>1.5594277341676284</v>
      </c>
      <c r="N130" s="91">
        <f aca="true" t="shared" si="58" ref="N130:N139">B130/J130</f>
        <v>5.039963679462815</v>
      </c>
      <c r="O130" s="91">
        <f aca="true" t="shared" si="59" ref="O130:O139">B130/K130</f>
        <v>1.910225548552754</v>
      </c>
      <c r="P130" s="92">
        <f aca="true" t="shared" si="60" ref="P130:P139">E130/D130</f>
        <v>2.5096671100530505</v>
      </c>
      <c r="Q130" s="86">
        <f aca="true" t="shared" si="61" ref="Q130:Q139">F130/D130</f>
        <v>2.548839744716038</v>
      </c>
      <c r="R130" s="93">
        <f aca="true" t="shared" si="62" ref="R130:R139">E130/(E130-G130)</f>
        <v>2.623419280670061</v>
      </c>
      <c r="S130" s="93">
        <f aca="true" t="shared" si="63" ref="S130:S139">(L130^2-2*M130^2)/(2*(L130^2-M130^2))</f>
        <v>0.32731959097123925</v>
      </c>
      <c r="T130" s="93">
        <f aca="true" t="shared" si="64" ref="T130:T139">(N130^2-2*O130^2)/(2*(N130^2-O130^2))</f>
        <v>0.41612458676916453</v>
      </c>
      <c r="U130" s="93">
        <f aca="true" t="shared" si="65" ref="U130:U139">P130*(M130^2*(3*L130^2-4*M130^2)/(L130^2-M130^2))</f>
        <v>16.201384422504695</v>
      </c>
      <c r="V130" s="93">
        <f aca="true" t="shared" si="66" ref="V130:V139">Q130*(O130^2*(3*N130^2-4*O130^2)/(N130^2-O130^2))</f>
        <v>26.341668978296344</v>
      </c>
      <c r="W130" s="93">
        <f aca="true" t="shared" si="67" ref="W130:W139">L130/M130</f>
        <v>1.9737077909622165</v>
      </c>
      <c r="X130" s="93">
        <f aca="true" t="shared" si="68" ref="X130:X139">N130/O130</f>
        <v>2.6384128739568204</v>
      </c>
      <c r="Y130" s="93">
        <f aca="true" t="shared" si="69" ref="Y130:Y139">100*(F130-E130)/(F130-G130)</f>
        <v>3.9337365237970268</v>
      </c>
      <c r="Z130" s="100">
        <v>0.0063763</v>
      </c>
      <c r="AA130" s="100">
        <v>5684.031188266349</v>
      </c>
      <c r="AB130" s="109">
        <v>0.819440741495852</v>
      </c>
      <c r="AC130" s="100">
        <v>0.209</v>
      </c>
      <c r="AD130" s="100">
        <v>14</v>
      </c>
      <c r="AE130" s="100">
        <v>0.019267902333106268</v>
      </c>
    </row>
    <row r="131" spans="1:31" s="13" customFormat="1" ht="13.5">
      <c r="A131" s="13" t="s">
        <v>190</v>
      </c>
      <c r="B131" s="84">
        <v>54.55</v>
      </c>
      <c r="C131" s="84">
        <v>25.35</v>
      </c>
      <c r="D131" s="84">
        <f t="shared" si="55"/>
        <v>27.532177680117172</v>
      </c>
      <c r="E131" s="91">
        <v>70.224</v>
      </c>
      <c r="F131" s="91">
        <v>71.077</v>
      </c>
      <c r="G131" s="91">
        <v>43.581</v>
      </c>
      <c r="H131" s="91">
        <v>13.487125490079775</v>
      </c>
      <c r="I131" s="91">
        <v>23.060682228385577</v>
      </c>
      <c r="J131" s="86">
        <v>10.199284680321199</v>
      </c>
      <c r="K131" s="91">
        <v>24.207328627959253</v>
      </c>
      <c r="L131" s="91">
        <f t="shared" si="56"/>
        <v>4.044597941950145</v>
      </c>
      <c r="M131" s="91">
        <f t="shared" si="57"/>
        <v>2.36549810017563</v>
      </c>
      <c r="N131" s="91">
        <f t="shared" si="58"/>
        <v>5.348414296666351</v>
      </c>
      <c r="O131" s="91">
        <f t="shared" si="59"/>
        <v>2.2534498059812855</v>
      </c>
      <c r="P131" s="92">
        <f t="shared" si="60"/>
        <v>2.5506155312484946</v>
      </c>
      <c r="Q131" s="86">
        <f t="shared" si="61"/>
        <v>2.5815974611891837</v>
      </c>
      <c r="R131" s="93">
        <f t="shared" si="62"/>
        <v>2.635739218556469</v>
      </c>
      <c r="S131" s="93">
        <f t="shared" si="63"/>
        <v>0.2400593777479215</v>
      </c>
      <c r="T131" s="93">
        <f t="shared" si="64"/>
        <v>0.3920829636707109</v>
      </c>
      <c r="U131" s="93">
        <f t="shared" si="65"/>
        <v>35.396692552565824</v>
      </c>
      <c r="V131" s="93">
        <f t="shared" si="66"/>
        <v>36.498869866807055</v>
      </c>
      <c r="W131" s="93">
        <f t="shared" si="67"/>
        <v>1.709829292042064</v>
      </c>
      <c r="X131" s="93">
        <f t="shared" si="68"/>
        <v>2.373433959997762</v>
      </c>
      <c r="Y131" s="93">
        <f t="shared" si="69"/>
        <v>3.1022694210066724</v>
      </c>
      <c r="Z131" s="100">
        <v>0.00045999999999999996</v>
      </c>
      <c r="AA131" s="100">
        <v>1265.828286783241</v>
      </c>
      <c r="AB131" s="109">
        <v>1.7771739130434785</v>
      </c>
      <c r="AC131" s="100">
        <v>0.0327</v>
      </c>
      <c r="AD131" s="100">
        <v>3.07</v>
      </c>
      <c r="AE131" s="100">
        <v>0.020888255557479227</v>
      </c>
    </row>
    <row r="132" spans="1:31" s="13" customFormat="1" ht="13.5">
      <c r="A132" s="13" t="s">
        <v>251</v>
      </c>
      <c r="B132" s="84">
        <v>35.98</v>
      </c>
      <c r="C132" s="84">
        <v>25.03</v>
      </c>
      <c r="D132" s="84">
        <f t="shared" si="55"/>
        <v>17.704054571042004</v>
      </c>
      <c r="E132" s="91">
        <v>45.919</v>
      </c>
      <c r="F132" s="91">
        <v>46.34</v>
      </c>
      <c r="G132" s="91">
        <v>28.772</v>
      </c>
      <c r="H132" s="91">
        <v>7.440560988715744</v>
      </c>
      <c r="I132" s="91">
        <v>13.791586555836647</v>
      </c>
      <c r="J132" s="86">
        <v>6.266546578411914</v>
      </c>
      <c r="K132" s="91">
        <v>13.263193637460711</v>
      </c>
      <c r="L132" s="91">
        <f t="shared" si="56"/>
        <v>4.835656888582298</v>
      </c>
      <c r="M132" s="91">
        <f t="shared" si="57"/>
        <v>2.608836906060901</v>
      </c>
      <c r="N132" s="91">
        <f t="shared" si="58"/>
        <v>5.741599388082447</v>
      </c>
      <c r="O132" s="91">
        <f t="shared" si="59"/>
        <v>2.712770467165441</v>
      </c>
      <c r="P132" s="92">
        <f t="shared" si="60"/>
        <v>2.5936996418384486</v>
      </c>
      <c r="Q132" s="86">
        <f t="shared" si="61"/>
        <v>2.6174795052765463</v>
      </c>
      <c r="R132" s="93">
        <f t="shared" si="62"/>
        <v>2.6779611593864816</v>
      </c>
      <c r="S132" s="93">
        <f t="shared" si="63"/>
        <v>0.2947214452162385</v>
      </c>
      <c r="T132" s="93">
        <f t="shared" si="64"/>
        <v>0.35630550999504557</v>
      </c>
      <c r="U132" s="93">
        <f t="shared" si="65"/>
        <v>45.7109111888231</v>
      </c>
      <c r="V132" s="93">
        <f t="shared" si="66"/>
        <v>52.25127703936173</v>
      </c>
      <c r="W132" s="93">
        <f t="shared" si="67"/>
        <v>1.8535681082048496</v>
      </c>
      <c r="X132" s="93">
        <f t="shared" si="68"/>
        <v>2.116507628484253</v>
      </c>
      <c r="Y132" s="93">
        <f t="shared" si="69"/>
        <v>2.396402550091111</v>
      </c>
      <c r="Z132" s="100">
        <v>0.00010515</v>
      </c>
      <c r="AA132" s="100">
        <v>1332.5476898006136</v>
      </c>
      <c r="AB132" s="109">
        <v>0.19139324774132194</v>
      </c>
      <c r="AC132" s="100">
        <v>0.000805</v>
      </c>
      <c r="AD132" s="100">
        <v>1.16</v>
      </c>
      <c r="AE132" s="100">
        <v>0.02258555406441718</v>
      </c>
    </row>
    <row r="133" spans="1:31" s="13" customFormat="1" ht="13.5">
      <c r="A133" s="13" t="s">
        <v>229</v>
      </c>
      <c r="B133" s="84">
        <v>44.95</v>
      </c>
      <c r="C133" s="84">
        <v>25.22</v>
      </c>
      <c r="D133" s="84">
        <f t="shared" si="55"/>
        <v>22.454828471375254</v>
      </c>
      <c r="E133" s="91">
        <v>59.605</v>
      </c>
      <c r="F133" s="91">
        <v>60.001</v>
      </c>
      <c r="G133" s="91">
        <v>37.55</v>
      </c>
      <c r="H133" s="91">
        <v>9.049983288582448</v>
      </c>
      <c r="I133" s="91">
        <v>16.25034306636719</v>
      </c>
      <c r="J133" s="86">
        <v>8.384209801653089</v>
      </c>
      <c r="K133" s="91">
        <v>12.27760380480813</v>
      </c>
      <c r="L133" s="91">
        <f t="shared" si="56"/>
        <v>4.966860000361479</v>
      </c>
      <c r="M133" s="91">
        <f t="shared" si="57"/>
        <v>2.766095448965109</v>
      </c>
      <c r="N133" s="91">
        <f t="shared" si="58"/>
        <v>5.361268511093001</v>
      </c>
      <c r="O133" s="91">
        <f t="shared" si="59"/>
        <v>3.6611378502372567</v>
      </c>
      <c r="P133" s="92">
        <f t="shared" si="60"/>
        <v>2.6544402276767634</v>
      </c>
      <c r="Q133" s="86">
        <f t="shared" si="61"/>
        <v>2.6720756329306847</v>
      </c>
      <c r="R133" s="93">
        <f t="shared" si="62"/>
        <v>2.702561777374745</v>
      </c>
      <c r="S133" s="93">
        <f t="shared" si="63"/>
        <v>0.27520572924134157</v>
      </c>
      <c r="T133" s="93">
        <f t="shared" si="64"/>
        <v>0.06308446785018959</v>
      </c>
      <c r="U133" s="93">
        <f t="shared" si="65"/>
        <v>51.798540802333</v>
      </c>
      <c r="V133" s="93">
        <f t="shared" si="66"/>
        <v>76.15153782468346</v>
      </c>
      <c r="W133" s="93">
        <f t="shared" si="67"/>
        <v>1.7956213341154774</v>
      </c>
      <c r="X133" s="93">
        <f t="shared" si="68"/>
        <v>1.4643722062378963</v>
      </c>
      <c r="Y133" s="93">
        <f t="shared" si="69"/>
        <v>1.7638412542871176</v>
      </c>
      <c r="Z133" s="100">
        <v>0.00019874999999999998</v>
      </c>
      <c r="AA133" s="100">
        <v>1162.7220039389313</v>
      </c>
      <c r="AB133" s="109">
        <v>0.051446540880503155</v>
      </c>
      <c r="AC133" s="100">
        <v>0.000409</v>
      </c>
      <c r="AD133" s="100">
        <v>0.886</v>
      </c>
      <c r="AE133" s="100">
        <v>0.0228432613740458</v>
      </c>
    </row>
    <row r="134" spans="1:31" s="13" customFormat="1" ht="13.5">
      <c r="A134" s="13" t="s">
        <v>231</v>
      </c>
      <c r="B134" s="84">
        <v>35.9</v>
      </c>
      <c r="C134" s="84">
        <v>25.2</v>
      </c>
      <c r="D134" s="84">
        <f t="shared" si="55"/>
        <v>17.905457063652566</v>
      </c>
      <c r="E134" s="91">
        <v>49.271</v>
      </c>
      <c r="F134" s="91">
        <v>49.355</v>
      </c>
      <c r="G134" s="91">
        <v>31.519</v>
      </c>
      <c r="H134" s="91">
        <v>6.025851821123372</v>
      </c>
      <c r="I134" s="91">
        <v>8.879999999999999</v>
      </c>
      <c r="J134" s="86">
        <v>5.522330078760813</v>
      </c>
      <c r="K134" s="91">
        <v>11.870401590542988</v>
      </c>
      <c r="L134" s="91">
        <f t="shared" si="56"/>
        <v>5.957663922991609</v>
      </c>
      <c r="M134" s="91">
        <f t="shared" si="57"/>
        <v>4.042792792792793</v>
      </c>
      <c r="N134" s="91">
        <f t="shared" si="58"/>
        <v>6.500879065174569</v>
      </c>
      <c r="O134" s="91">
        <f t="shared" si="59"/>
        <v>3.0243290192137318</v>
      </c>
      <c r="P134" s="92">
        <f t="shared" si="60"/>
        <v>2.7517309290036702</v>
      </c>
      <c r="Q134" s="86">
        <f t="shared" si="61"/>
        <v>2.7564222362236634</v>
      </c>
      <c r="R134" s="93">
        <f t="shared" si="62"/>
        <v>2.7755182514646233</v>
      </c>
      <c r="S134" s="93">
        <f t="shared" si="63"/>
        <v>0.07324994675631087</v>
      </c>
      <c r="T134" s="93">
        <f t="shared" si="64"/>
        <v>0.3618963616736682</v>
      </c>
      <c r="U134" s="93">
        <f t="shared" si="65"/>
        <v>96.53833452758045</v>
      </c>
      <c r="V134" s="93">
        <f t="shared" si="66"/>
        <v>68.67171180648516</v>
      </c>
      <c r="W134" s="93">
        <f t="shared" si="67"/>
        <v>1.473650574823551</v>
      </c>
      <c r="X134" s="93">
        <f t="shared" si="68"/>
        <v>2.1495277213140898</v>
      </c>
      <c r="Y134" s="93">
        <f t="shared" si="69"/>
        <v>0.4709576138147347</v>
      </c>
      <c r="Z134" s="100">
        <v>0.00051141</v>
      </c>
      <c r="AA134" s="100">
        <v>12338.172620307692</v>
      </c>
      <c r="AB134" s="109">
        <v>12.123345261140768</v>
      </c>
      <c r="AC134" s="100">
        <v>0.248</v>
      </c>
      <c r="AD134" s="100">
        <v>1.14</v>
      </c>
      <c r="AE134" s="100">
        <v>0.02301897876923077</v>
      </c>
    </row>
    <row r="135" spans="1:31" s="13" customFormat="1" ht="13.5">
      <c r="A135" s="13" t="s">
        <v>232</v>
      </c>
      <c r="B135" s="84">
        <v>53.51</v>
      </c>
      <c r="C135" s="84">
        <v>25.5</v>
      </c>
      <c r="D135" s="84">
        <f t="shared" si="55"/>
        <v>27.327832884139195</v>
      </c>
      <c r="E135" s="91">
        <v>70.445</v>
      </c>
      <c r="F135" s="91">
        <v>71.358</v>
      </c>
      <c r="G135" s="91">
        <v>44.245</v>
      </c>
      <c r="H135" s="91">
        <v>11.403889466992837</v>
      </c>
      <c r="I135" s="91">
        <v>25.23046550801609</v>
      </c>
      <c r="J135" s="86">
        <v>10.264199999999999</v>
      </c>
      <c r="K135" s="91">
        <v>19.947878323185247</v>
      </c>
      <c r="L135" s="91">
        <f t="shared" si="56"/>
        <v>4.69225873811546</v>
      </c>
      <c r="M135" s="91">
        <f t="shared" si="57"/>
        <v>2.12084870106733</v>
      </c>
      <c r="N135" s="91">
        <f t="shared" si="58"/>
        <v>5.213265524833889</v>
      </c>
      <c r="O135" s="91">
        <f t="shared" si="59"/>
        <v>2.6824907959161646</v>
      </c>
      <c r="P135" s="92">
        <f t="shared" si="60"/>
        <v>2.5777748385195074</v>
      </c>
      <c r="Q135" s="86">
        <f t="shared" si="61"/>
        <v>2.6111840006682523</v>
      </c>
      <c r="R135" s="93">
        <f t="shared" si="62"/>
        <v>2.688740458015267</v>
      </c>
      <c r="S135" s="93">
        <f t="shared" si="63"/>
        <v>0.37162726113825556</v>
      </c>
      <c r="T135" s="93">
        <f t="shared" si="64"/>
        <v>0.31994745701695526</v>
      </c>
      <c r="U135" s="93">
        <f t="shared" si="65"/>
        <v>31.80756762279557</v>
      </c>
      <c r="V135" s="93">
        <f t="shared" si="66"/>
        <v>49.602160852940166</v>
      </c>
      <c r="W135" s="93">
        <f t="shared" si="67"/>
        <v>2.2124438842591894</v>
      </c>
      <c r="X135" s="93">
        <f t="shared" si="68"/>
        <v>1.9434420922415043</v>
      </c>
      <c r="Y135" s="93">
        <f t="shared" si="69"/>
        <v>3.3673883376978226</v>
      </c>
      <c r="Z135" s="100">
        <v>0.00021903</v>
      </c>
      <c r="AA135" s="100">
        <v>2906.8829597589424</v>
      </c>
      <c r="AB135" s="109">
        <v>4.679724238688765</v>
      </c>
      <c r="AC135" s="100">
        <v>0.041</v>
      </c>
      <c r="AD135" s="100">
        <v>0.994</v>
      </c>
      <c r="AE135" s="100">
        <v>0.02382690950622084</v>
      </c>
    </row>
    <row r="136" spans="1:31" s="13" customFormat="1" ht="13.5">
      <c r="A136" s="13" t="s">
        <v>350</v>
      </c>
      <c r="B136" s="84">
        <v>51.01</v>
      </c>
      <c r="C136" s="84">
        <v>25.44</v>
      </c>
      <c r="D136" s="84">
        <f t="shared" si="55"/>
        <v>25.92862095157975</v>
      </c>
      <c r="E136" s="91">
        <v>68.806</v>
      </c>
      <c r="F136" s="91">
        <v>68.916</v>
      </c>
      <c r="G136" s="91">
        <v>43.097</v>
      </c>
      <c r="H136" s="91">
        <v>8.795693604829632</v>
      </c>
      <c r="I136" s="91">
        <v>18.653043237552005</v>
      </c>
      <c r="J136" s="86">
        <v>8.326295401668638</v>
      </c>
      <c r="K136" s="91">
        <v>14.965673835963663</v>
      </c>
      <c r="L136" s="91">
        <f t="shared" si="56"/>
        <v>5.799428935540785</v>
      </c>
      <c r="M136" s="91">
        <f t="shared" si="57"/>
        <v>2.734674409444754</v>
      </c>
      <c r="N136" s="91">
        <f t="shared" si="58"/>
        <v>6.126374040221693</v>
      </c>
      <c r="O136" s="91">
        <f t="shared" si="59"/>
        <v>3.408466638997507</v>
      </c>
      <c r="P136" s="92">
        <f t="shared" si="60"/>
        <v>2.6536698626776705</v>
      </c>
      <c r="Q136" s="86">
        <f t="shared" si="61"/>
        <v>2.6579122788171716</v>
      </c>
      <c r="R136" s="93">
        <f t="shared" si="62"/>
        <v>2.6763390252440784</v>
      </c>
      <c r="S136" s="93">
        <f t="shared" si="63"/>
        <v>0.35703567939337766</v>
      </c>
      <c r="T136" s="93">
        <f t="shared" si="64"/>
        <v>0.2758493499885426</v>
      </c>
      <c r="U136" s="93">
        <f t="shared" si="65"/>
        <v>53.86161949246999</v>
      </c>
      <c r="V136" s="93">
        <f t="shared" si="66"/>
        <v>78.79308976245333</v>
      </c>
      <c r="W136" s="93">
        <f t="shared" si="67"/>
        <v>2.120701797446628</v>
      </c>
      <c r="X136" s="93">
        <f t="shared" si="68"/>
        <v>1.7973988567550048</v>
      </c>
      <c r="Y136" s="93">
        <f t="shared" si="69"/>
        <v>0.4260428366706668</v>
      </c>
      <c r="Z136" s="100">
        <v>0.0025135599999999998</v>
      </c>
      <c r="AA136" s="100">
        <v>9969.112649246523</v>
      </c>
      <c r="AB136" s="109">
        <v>45.3539999045179</v>
      </c>
      <c r="AC136" s="100">
        <v>4.56</v>
      </c>
      <c r="AD136" s="100">
        <v>16.8</v>
      </c>
      <c r="AE136" s="100">
        <v>0.023679602492272026</v>
      </c>
    </row>
    <row r="137" spans="1:31" s="13" customFormat="1" ht="13.5">
      <c r="A137" s="13" t="s">
        <v>351</v>
      </c>
      <c r="B137" s="84">
        <v>34.56</v>
      </c>
      <c r="C137" s="84">
        <v>25.49</v>
      </c>
      <c r="D137" s="84">
        <f t="shared" si="55"/>
        <v>17.636129783159305</v>
      </c>
      <c r="E137" s="91">
        <v>33.75</v>
      </c>
      <c r="F137" s="91">
        <v>39.033</v>
      </c>
      <c r="G137" s="92">
        <v>21.459</v>
      </c>
      <c r="H137" s="92">
        <v>12.208948808256206</v>
      </c>
      <c r="I137" s="92">
        <v>16.209845774213452</v>
      </c>
      <c r="J137" s="86">
        <v>10.15081341244957</v>
      </c>
      <c r="K137" s="92">
        <v>19.88153562337551</v>
      </c>
      <c r="L137" s="91">
        <f t="shared" si="56"/>
        <v>2.8307105339510534</v>
      </c>
      <c r="M137" s="91">
        <f t="shared" si="57"/>
        <v>2.1320375579993422</v>
      </c>
      <c r="N137" s="91">
        <f t="shared" si="58"/>
        <v>3.4046532623300445</v>
      </c>
      <c r="O137" s="91">
        <f t="shared" si="59"/>
        <v>1.7382963094342894</v>
      </c>
      <c r="P137" s="92">
        <f t="shared" si="60"/>
        <v>1.9136851687396736</v>
      </c>
      <c r="Q137" s="86">
        <f t="shared" si="61"/>
        <v>2.2132406871530574</v>
      </c>
      <c r="R137" s="93">
        <f t="shared" si="62"/>
        <v>2.745911642665365</v>
      </c>
      <c r="S137" s="93">
        <f t="shared" si="63"/>
        <v>-0.15548616505886126</v>
      </c>
      <c r="T137" s="93">
        <f t="shared" si="64"/>
        <v>0.3237060872933595</v>
      </c>
      <c r="U137" s="93">
        <f t="shared" si="65"/>
        <v>14.692542555313679</v>
      </c>
      <c r="V137" s="93">
        <f t="shared" si="66"/>
        <v>17.70507714540239</v>
      </c>
      <c r="W137" s="93">
        <f t="shared" si="67"/>
        <v>1.3277020019325225</v>
      </c>
      <c r="X137" s="93">
        <f t="shared" si="68"/>
        <v>1.958615020840753</v>
      </c>
      <c r="Y137" s="93">
        <f t="shared" si="69"/>
        <v>30.061454421304205</v>
      </c>
      <c r="Z137" s="101"/>
      <c r="AA137" s="101"/>
      <c r="AB137" s="110"/>
      <c r="AC137" s="101"/>
      <c r="AD137" s="101"/>
      <c r="AE137" s="101"/>
    </row>
    <row r="138" spans="1:31" s="13" customFormat="1" ht="13.5">
      <c r="A138" s="13" t="s">
        <v>352</v>
      </c>
      <c r="B138" s="84">
        <v>40.04</v>
      </c>
      <c r="C138" s="84">
        <v>25.29</v>
      </c>
      <c r="D138" s="84">
        <f t="shared" si="55"/>
        <v>20.113220226227522</v>
      </c>
      <c r="E138" s="91">
        <v>41.266</v>
      </c>
      <c r="F138" s="84">
        <v>46.44</v>
      </c>
      <c r="G138" s="92">
        <v>26.378</v>
      </c>
      <c r="H138" s="92">
        <v>15.584613945142271</v>
      </c>
      <c r="I138" s="92">
        <v>26.58790597261923</v>
      </c>
      <c r="J138" s="86">
        <v>10.422076197782806</v>
      </c>
      <c r="K138" s="92">
        <v>24.126794580385766</v>
      </c>
      <c r="L138" s="92">
        <f t="shared" si="56"/>
        <v>2.5692006321709675</v>
      </c>
      <c r="M138" s="91">
        <f t="shared" si="57"/>
        <v>1.5059478561882238</v>
      </c>
      <c r="N138" s="91">
        <f t="shared" si="58"/>
        <v>3.8418448723794705</v>
      </c>
      <c r="O138" s="91">
        <f t="shared" si="59"/>
        <v>1.6595656694715306</v>
      </c>
      <c r="P138" s="92">
        <f t="shared" si="60"/>
        <v>2.0516853858234683</v>
      </c>
      <c r="Q138" s="86">
        <f t="shared" si="61"/>
        <v>2.308929126099982</v>
      </c>
      <c r="R138" s="93">
        <f t="shared" si="62"/>
        <v>2.7717624932831813</v>
      </c>
      <c r="S138" s="93">
        <f t="shared" si="63"/>
        <v>0.23829627141115498</v>
      </c>
      <c r="T138" s="93">
        <f t="shared" si="64"/>
        <v>0.38529706792236157</v>
      </c>
      <c r="U138" s="93">
        <f t="shared" si="65"/>
        <v>11.523520931797787</v>
      </c>
      <c r="V138" s="93">
        <f t="shared" si="66"/>
        <v>17.61864063263833</v>
      </c>
      <c r="W138" s="93">
        <f t="shared" si="67"/>
        <v>1.7060355852386506</v>
      </c>
      <c r="X138" s="93">
        <f t="shared" si="68"/>
        <v>2.3149700810591374</v>
      </c>
      <c r="Y138" s="93">
        <f t="shared" si="69"/>
        <v>25.7900508423886</v>
      </c>
      <c r="Z138" s="100">
        <v>0.03875262</v>
      </c>
      <c r="AA138" s="100">
        <v>45.9599200916922</v>
      </c>
      <c r="AB138" s="109">
        <v>2.4901542140892667</v>
      </c>
      <c r="AC138" s="100">
        <v>3.86</v>
      </c>
      <c r="AD138" s="100">
        <v>3.62</v>
      </c>
      <c r="AE138" s="100">
        <v>0.02309543723200613</v>
      </c>
    </row>
    <row r="139" spans="1:31" s="13" customFormat="1" ht="15" thickBot="1">
      <c r="A139" s="13" t="s">
        <v>165</v>
      </c>
      <c r="B139" s="84">
        <v>35.85</v>
      </c>
      <c r="C139" s="84">
        <v>24.98</v>
      </c>
      <c r="D139" s="84">
        <f t="shared" si="55"/>
        <v>17.569682337075943</v>
      </c>
      <c r="E139" s="91">
        <v>40.231</v>
      </c>
      <c r="F139" s="91">
        <v>42.502</v>
      </c>
      <c r="G139" s="91">
        <v>25.717</v>
      </c>
      <c r="H139" s="91">
        <v>7.977041734553201</v>
      </c>
      <c r="I139" s="91">
        <v>17.525369738339023</v>
      </c>
      <c r="J139" s="86">
        <v>6.463859912089169</v>
      </c>
      <c r="K139" s="91">
        <v>12.61897329920579</v>
      </c>
      <c r="L139" s="91">
        <f t="shared" si="56"/>
        <v>4.494147228127543</v>
      </c>
      <c r="M139" s="91">
        <f t="shared" si="57"/>
        <v>2.0456059150394683</v>
      </c>
      <c r="N139" s="91">
        <f t="shared" si="58"/>
        <v>5.546221682953059</v>
      </c>
      <c r="O139" s="91">
        <f t="shared" si="59"/>
        <v>2.8409601280522816</v>
      </c>
      <c r="P139" s="92">
        <f t="shared" si="60"/>
        <v>2.289796663830605</v>
      </c>
      <c r="Q139" s="86">
        <f t="shared" si="61"/>
        <v>2.4190534117006384</v>
      </c>
      <c r="R139" s="93">
        <f t="shared" si="62"/>
        <v>2.7718754306187123</v>
      </c>
      <c r="S139" s="93">
        <f t="shared" si="63"/>
        <v>0.3693392476213497</v>
      </c>
      <c r="T139" s="93">
        <f t="shared" si="64"/>
        <v>0.32214136154629835</v>
      </c>
      <c r="U139" s="93">
        <f t="shared" si="65"/>
        <v>26.241092464111674</v>
      </c>
      <c r="V139" s="93">
        <f t="shared" si="66"/>
        <v>51.62780037649638</v>
      </c>
      <c r="W139" s="93">
        <f t="shared" si="67"/>
        <v>2.196976062244537</v>
      </c>
      <c r="X139" s="93">
        <f t="shared" si="68"/>
        <v>1.9522349603531615</v>
      </c>
      <c r="Y139" s="93">
        <f t="shared" si="69"/>
        <v>13.529937444146562</v>
      </c>
      <c r="Z139" s="102">
        <v>0.034848739999999996</v>
      </c>
      <c r="AA139" s="102">
        <v>74.2633333740458</v>
      </c>
      <c r="AB139" s="111">
        <v>2.518025041938389</v>
      </c>
      <c r="AC139" s="102">
        <v>3.51</v>
      </c>
      <c r="AD139" s="102">
        <v>1.98</v>
      </c>
      <c r="AE139" s="102">
        <v>0.023207291679389314</v>
      </c>
    </row>
    <row r="140" spans="1:31" s="32" customFormat="1" ht="12.75" thickTop="1">
      <c r="A140" s="81" t="s">
        <v>144</v>
      </c>
      <c r="B140" s="83">
        <f aca="true" t="shared" si="70" ref="B140:Z140">MAX(B129:B139)</f>
        <v>54.55</v>
      </c>
      <c r="C140" s="83">
        <f t="shared" si="70"/>
        <v>25.5</v>
      </c>
      <c r="D140" s="83">
        <f t="shared" si="70"/>
        <v>27.532177680117172</v>
      </c>
      <c r="E140" s="83">
        <f t="shared" si="70"/>
        <v>70.445</v>
      </c>
      <c r="F140" s="83">
        <f t="shared" si="70"/>
        <v>71.358</v>
      </c>
      <c r="G140" s="83">
        <f t="shared" si="70"/>
        <v>44.245</v>
      </c>
      <c r="H140" s="83">
        <f t="shared" si="70"/>
        <v>15.584613945142271</v>
      </c>
      <c r="I140" s="83">
        <f t="shared" si="70"/>
        <v>26.58790597261923</v>
      </c>
      <c r="J140" s="83">
        <f t="shared" si="70"/>
        <v>10.422076197782806</v>
      </c>
      <c r="K140" s="83">
        <f t="shared" si="70"/>
        <v>24.207328627959253</v>
      </c>
      <c r="L140" s="83">
        <f t="shared" si="70"/>
        <v>5.957663922991609</v>
      </c>
      <c r="M140" s="83">
        <f t="shared" si="70"/>
        <v>4.042792792792793</v>
      </c>
      <c r="N140" s="83">
        <f t="shared" si="70"/>
        <v>6.500879065174569</v>
      </c>
      <c r="O140" s="83">
        <f t="shared" si="70"/>
        <v>3.6611378502372567</v>
      </c>
      <c r="P140" s="83">
        <f t="shared" si="70"/>
        <v>2.7517309290036702</v>
      </c>
      <c r="Q140" s="83">
        <f t="shared" si="70"/>
        <v>2.7564222362236634</v>
      </c>
      <c r="R140" s="83">
        <f t="shared" si="70"/>
        <v>2.7755182514646233</v>
      </c>
      <c r="S140" s="83">
        <f t="shared" si="70"/>
        <v>0.37162726113825556</v>
      </c>
      <c r="T140" s="83">
        <f t="shared" si="70"/>
        <v>0.41612458676916453</v>
      </c>
      <c r="U140" s="83">
        <f t="shared" si="70"/>
        <v>96.53833452758045</v>
      </c>
      <c r="V140" s="83">
        <f t="shared" si="70"/>
        <v>78.79308976245333</v>
      </c>
      <c r="W140" s="83">
        <f t="shared" si="70"/>
        <v>2.2124438842591894</v>
      </c>
      <c r="X140" s="83">
        <f t="shared" si="70"/>
        <v>2.6384128739568204</v>
      </c>
      <c r="Y140" s="83">
        <f t="shared" si="70"/>
        <v>30.061454421304205</v>
      </c>
      <c r="Z140" s="83">
        <f t="shared" si="70"/>
        <v>0.03875262</v>
      </c>
      <c r="AA140" s="83">
        <f>MAX(AA129:AA139)</f>
        <v>12338.172620307692</v>
      </c>
      <c r="AB140" s="83">
        <f>MAX(AB129:AB139)</f>
        <v>45.3539999045179</v>
      </c>
      <c r="AC140" s="83">
        <f>MAX(AC129:AC139)</f>
        <v>4.56</v>
      </c>
      <c r="AD140" s="83">
        <f>MAX(AD129:AD139)</f>
        <v>16.8</v>
      </c>
      <c r="AE140" s="83">
        <f>MAX(AE129:AE139)</f>
        <v>0.02382690950622084</v>
      </c>
    </row>
    <row r="141" spans="1:31" s="32" customFormat="1" ht="12">
      <c r="A141" s="59" t="s">
        <v>145</v>
      </c>
      <c r="B141" s="61">
        <f aca="true" t="shared" si="71" ref="B141:Z141">MIN(B129:B139)</f>
        <v>34.56</v>
      </c>
      <c r="C141" s="61">
        <f t="shared" si="71"/>
        <v>24.66</v>
      </c>
      <c r="D141" s="61">
        <f t="shared" si="71"/>
        <v>17.569682337075943</v>
      </c>
      <c r="E141" s="61">
        <f t="shared" si="71"/>
        <v>33.75</v>
      </c>
      <c r="F141" s="61">
        <f t="shared" si="71"/>
        <v>39.033</v>
      </c>
      <c r="G141" s="61">
        <f t="shared" si="71"/>
        <v>21.459</v>
      </c>
      <c r="H141" s="61">
        <f t="shared" si="71"/>
        <v>6.025851821123372</v>
      </c>
      <c r="I141" s="61">
        <f t="shared" si="71"/>
        <v>8.879999999999999</v>
      </c>
      <c r="J141" s="61">
        <f t="shared" si="71"/>
        <v>5.522330078760813</v>
      </c>
      <c r="K141" s="61">
        <f t="shared" si="71"/>
        <v>11.870401590542988</v>
      </c>
      <c r="L141" s="61">
        <f t="shared" si="71"/>
        <v>2.5692006321709675</v>
      </c>
      <c r="M141" s="61">
        <f t="shared" si="71"/>
        <v>1.5059478561882238</v>
      </c>
      <c r="N141" s="61">
        <f t="shared" si="71"/>
        <v>3.4046532623300445</v>
      </c>
      <c r="O141" s="61">
        <f t="shared" si="71"/>
        <v>1.6595656694715306</v>
      </c>
      <c r="P141" s="61">
        <f t="shared" si="71"/>
        <v>1.9136851687396736</v>
      </c>
      <c r="Q141" s="61">
        <f t="shared" si="71"/>
        <v>2.2132406871530574</v>
      </c>
      <c r="R141" s="61">
        <f t="shared" si="71"/>
        <v>2.623419280670061</v>
      </c>
      <c r="S141" s="61">
        <f t="shared" si="71"/>
        <v>-0.15548616505886126</v>
      </c>
      <c r="T141" s="61">
        <f t="shared" si="71"/>
        <v>0.06308446785018959</v>
      </c>
      <c r="U141" s="61">
        <f t="shared" si="71"/>
        <v>11.523520931797787</v>
      </c>
      <c r="V141" s="61">
        <f t="shared" si="71"/>
        <v>17.61864063263833</v>
      </c>
      <c r="W141" s="61">
        <f t="shared" si="71"/>
        <v>1.3277020019325225</v>
      </c>
      <c r="X141" s="61">
        <f t="shared" si="71"/>
        <v>1.4643722062378963</v>
      </c>
      <c r="Y141" s="61">
        <f t="shared" si="71"/>
        <v>0.4260428366706668</v>
      </c>
      <c r="Z141" s="61">
        <f t="shared" si="71"/>
        <v>0.00010515</v>
      </c>
      <c r="AA141" s="61">
        <f>MIN(AA129:AA139)</f>
        <v>45.9599200916922</v>
      </c>
      <c r="AB141" s="61">
        <f>MIN(AB129:AB139)</f>
        <v>0.051446540880503155</v>
      </c>
      <c r="AC141" s="61">
        <f>MIN(AC129:AC139)</f>
        <v>0.000409</v>
      </c>
      <c r="AD141" s="61">
        <f>MIN(AD129:AD139)</f>
        <v>0.886</v>
      </c>
      <c r="AE141" s="61">
        <f>MIN(AE129:AE139)</f>
        <v>0.019267902333106268</v>
      </c>
    </row>
    <row r="142" spans="1:31" s="32" customFormat="1" ht="13.5">
      <c r="A142" s="119" t="s">
        <v>374</v>
      </c>
      <c r="B142" s="84">
        <f>AVERAGE(B129:B139)</f>
        <v>42.633</v>
      </c>
      <c r="C142" s="84">
        <f aca="true" t="shared" si="72" ref="C142:AE142">AVERAGE(C129:C139)</f>
        <v>25.216</v>
      </c>
      <c r="D142" s="84">
        <f t="shared" si="72"/>
        <v>21.32669667257947</v>
      </c>
      <c r="E142" s="84">
        <f t="shared" si="72"/>
        <v>52.7439</v>
      </c>
      <c r="F142" s="84">
        <f t="shared" si="72"/>
        <v>54.3692</v>
      </c>
      <c r="G142" s="84">
        <f t="shared" si="72"/>
        <v>33.1973</v>
      </c>
      <c r="H142" s="84">
        <f t="shared" si="72"/>
        <v>10.496327633313003</v>
      </c>
      <c r="I142" s="84">
        <f t="shared" si="72"/>
        <v>19.182685203530376</v>
      </c>
      <c r="J142" s="84">
        <f t="shared" si="72"/>
        <v>8.393221291158536</v>
      </c>
      <c r="K142" s="84">
        <f t="shared" si="72"/>
        <v>17.408884897174197</v>
      </c>
      <c r="L142" s="84">
        <f t="shared" si="72"/>
        <v>4.3268379490160545</v>
      </c>
      <c r="M142" s="84">
        <f t="shared" si="72"/>
        <v>2.3881765421901187</v>
      </c>
      <c r="N142" s="84">
        <f t="shared" si="72"/>
        <v>5.212448432319734</v>
      </c>
      <c r="O142" s="84">
        <f t="shared" si="72"/>
        <v>2.589169223302224</v>
      </c>
      <c r="P142" s="84">
        <f t="shared" si="72"/>
        <v>2.454676535941135</v>
      </c>
      <c r="Q142" s="84">
        <f t="shared" si="72"/>
        <v>2.5386734084775218</v>
      </c>
      <c r="R142" s="84">
        <f t="shared" si="72"/>
        <v>2.7069828737278985</v>
      </c>
      <c r="S142" s="84">
        <f t="shared" si="72"/>
        <v>0.23913683844383288</v>
      </c>
      <c r="T142" s="84">
        <f t="shared" si="72"/>
        <v>0.32164352137262964</v>
      </c>
      <c r="U142" s="84">
        <f t="shared" si="72"/>
        <v>38.37722065602958</v>
      </c>
      <c r="V142" s="84">
        <f t="shared" si="72"/>
        <v>47.52618342855644</v>
      </c>
      <c r="W142" s="84">
        <f t="shared" si="72"/>
        <v>1.8370236431269684</v>
      </c>
      <c r="X142" s="84">
        <f t="shared" si="72"/>
        <v>2.0708915401240384</v>
      </c>
      <c r="Y142" s="84">
        <f t="shared" si="72"/>
        <v>8.484208124520453</v>
      </c>
      <c r="Z142" s="84">
        <f t="shared" si="72"/>
        <v>0.009331728888888887</v>
      </c>
      <c r="AA142" s="84">
        <f t="shared" si="72"/>
        <v>3864.391183507559</v>
      </c>
      <c r="AB142" s="84">
        <f t="shared" si="72"/>
        <v>7.77830034483736</v>
      </c>
      <c r="AC142" s="84">
        <f t="shared" si="72"/>
        <v>1.384657111111111</v>
      </c>
      <c r="AD142" s="84">
        <f t="shared" si="72"/>
        <v>4.849999999999999</v>
      </c>
      <c r="AE142" s="84">
        <f t="shared" si="72"/>
        <v>0.022490354778685284</v>
      </c>
    </row>
    <row r="143" spans="1:31" s="13" customFormat="1" ht="36">
      <c r="A143" s="77" t="s">
        <v>136</v>
      </c>
      <c r="B143" s="79" t="s">
        <v>312</v>
      </c>
      <c r="C143" s="79" t="s">
        <v>313</v>
      </c>
      <c r="D143" s="79" t="s">
        <v>314</v>
      </c>
      <c r="E143" s="79" t="s">
        <v>315</v>
      </c>
      <c r="F143" s="79" t="s">
        <v>316</v>
      </c>
      <c r="G143" s="79" t="s">
        <v>317</v>
      </c>
      <c r="H143" s="79" t="s">
        <v>318</v>
      </c>
      <c r="I143" s="79" t="s">
        <v>319</v>
      </c>
      <c r="J143" s="79" t="s">
        <v>320</v>
      </c>
      <c r="K143" s="79" t="s">
        <v>321</v>
      </c>
      <c r="L143" s="79" t="s">
        <v>322</v>
      </c>
      <c r="M143" s="79" t="s">
        <v>324</v>
      </c>
      <c r="N143" s="79" t="s">
        <v>325</v>
      </c>
      <c r="O143" s="79" t="s">
        <v>323</v>
      </c>
      <c r="P143" s="79" t="s">
        <v>326</v>
      </c>
      <c r="Q143" s="79" t="s">
        <v>327</v>
      </c>
      <c r="R143" s="79" t="s">
        <v>328</v>
      </c>
      <c r="S143" s="78" t="s">
        <v>267</v>
      </c>
      <c r="T143" s="78" t="s">
        <v>268</v>
      </c>
      <c r="U143" s="79" t="s">
        <v>373</v>
      </c>
      <c r="V143" s="80" t="s">
        <v>204</v>
      </c>
      <c r="W143" s="80" t="s">
        <v>372</v>
      </c>
      <c r="X143" s="80" t="s">
        <v>371</v>
      </c>
      <c r="Y143" s="80" t="s">
        <v>210</v>
      </c>
      <c r="Z143" s="116" t="s">
        <v>153</v>
      </c>
      <c r="AA143" s="116" t="s">
        <v>329</v>
      </c>
      <c r="AB143" s="117" t="s">
        <v>28</v>
      </c>
      <c r="AC143" s="116" t="s">
        <v>330</v>
      </c>
      <c r="AD143" s="116" t="s">
        <v>331</v>
      </c>
      <c r="AE143" s="116" t="s">
        <v>332</v>
      </c>
    </row>
    <row r="144" spans="1:31" s="13" customFormat="1" ht="12">
      <c r="A144" s="56" t="s">
        <v>249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104"/>
      <c r="AA144" s="104"/>
      <c r="AB144" s="113"/>
      <c r="AC144" s="104"/>
      <c r="AD144" s="104"/>
      <c r="AE144" s="104"/>
    </row>
    <row r="145" spans="1:31" s="13" customFormat="1" ht="12">
      <c r="A145" s="63" t="s">
        <v>31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104"/>
      <c r="AA145" s="104"/>
      <c r="AB145" s="113"/>
      <c r="AC145" s="104"/>
      <c r="AD145" s="104"/>
      <c r="AE145" s="104"/>
    </row>
    <row r="146" spans="1:31" s="13" customFormat="1" ht="13.5">
      <c r="A146" s="13" t="s">
        <v>122</v>
      </c>
      <c r="B146" s="94"/>
      <c r="C146" s="94"/>
      <c r="D146" s="84"/>
      <c r="E146" s="94"/>
      <c r="F146" s="94"/>
      <c r="G146" s="94"/>
      <c r="H146" s="94"/>
      <c r="I146" s="94"/>
      <c r="J146" s="94"/>
      <c r="K146" s="94"/>
      <c r="L146" s="91"/>
      <c r="M146" s="91"/>
      <c r="N146" s="91"/>
      <c r="O146" s="91"/>
      <c r="P146" s="92"/>
      <c r="Q146" s="86"/>
      <c r="R146" s="93"/>
      <c r="S146" s="93"/>
      <c r="T146" s="93"/>
      <c r="U146" s="93"/>
      <c r="V146" s="93"/>
      <c r="W146" s="93"/>
      <c r="X146" s="93"/>
      <c r="Y146" s="93"/>
      <c r="Z146" s="100">
        <v>0.00026976999999999996</v>
      </c>
      <c r="AA146" s="100">
        <v>3431.728486238532</v>
      </c>
      <c r="AB146" s="109">
        <v>0.05829039552211144</v>
      </c>
      <c r="AC146" s="100">
        <v>0.000629</v>
      </c>
      <c r="AD146" s="100">
        <v>5.56</v>
      </c>
      <c r="AE146" s="100">
        <v>0.02287818990825688</v>
      </c>
    </row>
    <row r="147" spans="1:31" s="13" customFormat="1" ht="13.5">
      <c r="A147" s="13" t="s">
        <v>71</v>
      </c>
      <c r="B147" s="94"/>
      <c r="C147" s="94"/>
      <c r="D147" s="84"/>
      <c r="E147" s="94"/>
      <c r="F147" s="94"/>
      <c r="G147" s="94"/>
      <c r="H147" s="94"/>
      <c r="I147" s="94"/>
      <c r="J147" s="94"/>
      <c r="K147" s="94"/>
      <c r="L147" s="91"/>
      <c r="M147" s="91"/>
      <c r="N147" s="91"/>
      <c r="O147" s="91"/>
      <c r="P147" s="92"/>
      <c r="Q147" s="86"/>
      <c r="R147" s="93"/>
      <c r="S147" s="93"/>
      <c r="T147" s="93"/>
      <c r="U147" s="93"/>
      <c r="V147" s="93"/>
      <c r="W147" s="93"/>
      <c r="X147" s="93"/>
      <c r="Y147" s="93"/>
      <c r="Z147" s="100">
        <v>0.00023828</v>
      </c>
      <c r="AA147" s="100">
        <v>10792.129173353751</v>
      </c>
      <c r="AB147" s="109">
        <v>0.047423199597112636</v>
      </c>
      <c r="AC147" s="100">
        <v>0.000452</v>
      </c>
      <c r="AD147" s="100">
        <v>0.467</v>
      </c>
      <c r="AE147" s="100">
        <v>0.022913225421133228</v>
      </c>
    </row>
    <row r="148" spans="1:31" s="13" customFormat="1" ht="13.5">
      <c r="A148" s="13" t="s">
        <v>117</v>
      </c>
      <c r="B148" s="94"/>
      <c r="C148" s="94"/>
      <c r="D148" s="84"/>
      <c r="E148" s="94"/>
      <c r="F148" s="94"/>
      <c r="G148" s="94"/>
      <c r="H148" s="94"/>
      <c r="I148" s="94"/>
      <c r="J148" s="94"/>
      <c r="K148" s="94"/>
      <c r="L148" s="91"/>
      <c r="M148" s="91"/>
      <c r="N148" s="91"/>
      <c r="O148" s="91"/>
      <c r="P148" s="92"/>
      <c r="Q148" s="86"/>
      <c r="R148" s="93"/>
      <c r="S148" s="93"/>
      <c r="T148" s="93"/>
      <c r="U148" s="93"/>
      <c r="V148" s="93"/>
      <c r="W148" s="93"/>
      <c r="X148" s="93"/>
      <c r="Y148" s="93"/>
      <c r="Z148" s="100">
        <v>9.397E-05</v>
      </c>
      <c r="AA148" s="100">
        <v>49882.574801777446</v>
      </c>
      <c r="AB148" s="109">
        <v>0.13541555815685857</v>
      </c>
      <c r="AC148" s="100">
        <v>0.000509</v>
      </c>
      <c r="AD148" s="100">
        <v>1.24</v>
      </c>
      <c r="AE148" s="100">
        <v>0.023309614393353946</v>
      </c>
    </row>
    <row r="149" spans="1:31" s="13" customFormat="1" ht="13.5">
      <c r="A149" s="13" t="s">
        <v>203</v>
      </c>
      <c r="B149" s="84">
        <v>49.94</v>
      </c>
      <c r="C149" s="84">
        <v>25.25</v>
      </c>
      <c r="D149" s="84">
        <f>(B149*PI()*(C149/2)^2)/(10*10*10)</f>
        <v>25.006976402561218</v>
      </c>
      <c r="E149" s="91">
        <v>69.239</v>
      </c>
      <c r="F149" s="91">
        <v>69.384</v>
      </c>
      <c r="G149" s="91">
        <v>44.51</v>
      </c>
      <c r="H149" s="91">
        <v>8.533197070266722</v>
      </c>
      <c r="I149" s="91">
        <v>15.115929218803737</v>
      </c>
      <c r="J149" s="86">
        <v>8.048262905874438</v>
      </c>
      <c r="K149" s="91">
        <v>14.748769827025912</v>
      </c>
      <c r="L149" s="91">
        <f>B149/H149</f>
        <v>5.85243720363756</v>
      </c>
      <c r="M149" s="91">
        <f>B149/I149</f>
        <v>3.3037995400161186</v>
      </c>
      <c r="N149" s="91">
        <f>B149/J149</f>
        <v>6.20506568734835</v>
      </c>
      <c r="O149" s="91">
        <f>B149/K149</f>
        <v>3.3860451133008422</v>
      </c>
      <c r="P149" s="92">
        <f>E149/D149</f>
        <v>2.768787352992765</v>
      </c>
      <c r="Q149" s="86">
        <f>F149/D149</f>
        <v>2.7745857349189036</v>
      </c>
      <c r="R149" s="93">
        <f>E149/(E149-G149)</f>
        <v>2.799911035626187</v>
      </c>
      <c r="S149" s="93">
        <f>(L149^2-2*M149^2)/(2*(L149^2-M149^2))</f>
        <v>0.2661312087431279</v>
      </c>
      <c r="T149" s="93">
        <f>(N149^2-2*O149^2)/(2*(N149^2-O149^2))</f>
        <v>0.287974385406796</v>
      </c>
      <c r="U149" s="93">
        <f>P149*(M149^2*(3*L149^2-4*M149^2)/(L149^2-M149^2))</f>
        <v>76.52893837943415</v>
      </c>
      <c r="V149" s="93">
        <f>Q149*(O149^2*(3*N149^2-4*O149^2)/(N149^2-O149^2))</f>
        <v>81.94469647344614</v>
      </c>
      <c r="W149" s="93">
        <f>L149/M149</f>
        <v>1.7714262420440336</v>
      </c>
      <c r="X149" s="93">
        <f>N149/O149</f>
        <v>1.8325407605982609</v>
      </c>
      <c r="Y149" s="93">
        <f>100*(F149-E149)/(F149-G149)</f>
        <v>0.5829380075580768</v>
      </c>
      <c r="Z149" s="100">
        <v>0.0004920699999999999</v>
      </c>
      <c r="AA149" s="100">
        <v>4511.719838769231</v>
      </c>
      <c r="AB149" s="109">
        <v>0.06553945576848823</v>
      </c>
      <c r="AC149" s="100">
        <v>0.00129</v>
      </c>
      <c r="AD149" s="100">
        <v>2.24</v>
      </c>
      <c r="AE149" s="100">
        <v>0.02301897876923077</v>
      </c>
    </row>
    <row r="150" spans="1:31" s="13" customFormat="1" ht="13.5">
      <c r="A150" s="13" t="s">
        <v>63</v>
      </c>
      <c r="B150" s="94"/>
      <c r="C150" s="94"/>
      <c r="D150" s="84"/>
      <c r="E150" s="94"/>
      <c r="F150" s="94"/>
      <c r="G150" s="94"/>
      <c r="H150" s="94"/>
      <c r="I150" s="94"/>
      <c r="J150" s="94"/>
      <c r="K150" s="94"/>
      <c r="L150" s="91"/>
      <c r="M150" s="91"/>
      <c r="N150" s="91"/>
      <c r="O150" s="91"/>
      <c r="P150" s="92"/>
      <c r="Q150" s="86"/>
      <c r="R150" s="93"/>
      <c r="S150" s="93"/>
      <c r="T150" s="93"/>
      <c r="U150" s="93"/>
      <c r="V150" s="93"/>
      <c r="W150" s="93"/>
      <c r="X150" s="93"/>
      <c r="Y150" s="93"/>
      <c r="Z150" s="100">
        <v>0.0004973299999999999</v>
      </c>
      <c r="AA150" s="100">
        <v>2103.0652120123837</v>
      </c>
      <c r="AB150" s="109">
        <v>0.13069792692980517</v>
      </c>
      <c r="AC150" s="100">
        <v>0.0026</v>
      </c>
      <c r="AD150" s="100">
        <v>1.02</v>
      </c>
      <c r="AE150" s="100">
        <v>0.023161511145510835</v>
      </c>
    </row>
    <row r="151" spans="1:31" s="13" customFormat="1" ht="13.5">
      <c r="A151" s="13" t="s">
        <v>142</v>
      </c>
      <c r="B151" s="94"/>
      <c r="C151" s="94"/>
      <c r="D151" s="84"/>
      <c r="E151" s="94"/>
      <c r="F151" s="94"/>
      <c r="G151" s="94"/>
      <c r="H151" s="94"/>
      <c r="I151" s="94"/>
      <c r="J151" s="94"/>
      <c r="K151" s="94"/>
      <c r="L151" s="91"/>
      <c r="M151" s="91"/>
      <c r="N151" s="91"/>
      <c r="O151" s="91"/>
      <c r="P151" s="92"/>
      <c r="Q151" s="86"/>
      <c r="R151" s="93"/>
      <c r="S151" s="93"/>
      <c r="T151" s="93"/>
      <c r="U151" s="93"/>
      <c r="V151" s="93"/>
      <c r="W151" s="93"/>
      <c r="X151" s="93"/>
      <c r="Y151" s="93"/>
      <c r="Z151" s="100">
        <v>0.00036613</v>
      </c>
      <c r="AA151" s="100">
        <v>2086.210488205178</v>
      </c>
      <c r="AB151" s="109">
        <v>0.021850162510583675</v>
      </c>
      <c r="AC151" s="100">
        <v>0.00032</v>
      </c>
      <c r="AD151" s="100">
        <v>1.85</v>
      </c>
      <c r="AE151" s="100">
        <v>0.023309614393353943</v>
      </c>
    </row>
    <row r="152" spans="1:31" s="13" customFormat="1" ht="13.5">
      <c r="A152" s="13" t="s">
        <v>68</v>
      </c>
      <c r="B152" s="94"/>
      <c r="C152" s="94"/>
      <c r="D152" s="84"/>
      <c r="E152" s="94"/>
      <c r="F152" s="94"/>
      <c r="G152" s="94"/>
      <c r="H152" s="94"/>
      <c r="I152" s="94"/>
      <c r="J152" s="94"/>
      <c r="K152" s="94"/>
      <c r="L152" s="91"/>
      <c r="M152" s="91"/>
      <c r="N152" s="91"/>
      <c r="O152" s="91"/>
      <c r="P152" s="92"/>
      <c r="Q152" s="86"/>
      <c r="R152" s="93"/>
      <c r="S152" s="93"/>
      <c r="T152" s="93"/>
      <c r="U152" s="93"/>
      <c r="V152" s="93"/>
      <c r="W152" s="93"/>
      <c r="X152" s="93"/>
      <c r="Y152" s="93"/>
      <c r="Z152" s="100">
        <v>0.00025163</v>
      </c>
      <c r="AA152" s="100">
        <v>1585.7322567791412</v>
      </c>
      <c r="AB152" s="109">
        <v>0.05285538290346939</v>
      </c>
      <c r="AC152" s="100">
        <v>0.000532</v>
      </c>
      <c r="AD152" s="100">
        <v>0.587</v>
      </c>
      <c r="AE152" s="100">
        <v>0.022948368404907975</v>
      </c>
    </row>
    <row r="153" spans="1:31" s="13" customFormat="1" ht="13.5">
      <c r="A153" s="13" t="s">
        <v>84</v>
      </c>
      <c r="B153" s="86">
        <v>40.07</v>
      </c>
      <c r="C153" s="86">
        <v>25.21</v>
      </c>
      <c r="D153" s="86">
        <f>(B153*PI()*(C153/2)^2)/(10*10*10)</f>
        <v>20.001147617746234</v>
      </c>
      <c r="E153" s="92">
        <v>54.597</v>
      </c>
      <c r="F153" s="92">
        <v>54.634</v>
      </c>
      <c r="G153" s="92">
        <v>34.673</v>
      </c>
      <c r="H153" s="91">
        <v>7.04554797917975</v>
      </c>
      <c r="I153" s="91">
        <v>12.515411727112959</v>
      </c>
      <c r="J153" s="86">
        <v>6.879532239356987</v>
      </c>
      <c r="K153" s="91">
        <v>11.974897703549061</v>
      </c>
      <c r="L153" s="91">
        <f>B153/H153</f>
        <v>5.68727941650679</v>
      </c>
      <c r="M153" s="91">
        <f>B153/I153</f>
        <v>3.2016525603543453</v>
      </c>
      <c r="N153" s="91">
        <f>B153/J153</f>
        <v>5.824523907419794</v>
      </c>
      <c r="O153" s="91">
        <f>B153/K153</f>
        <v>3.346166371686353</v>
      </c>
      <c r="P153" s="92">
        <f>E153/D153</f>
        <v>2.729693367772468</v>
      </c>
      <c r="Q153" s="86">
        <f>F153/D153</f>
        <v>2.731543261623918</v>
      </c>
      <c r="R153" s="93">
        <f>E153/(E153-G153)</f>
        <v>2.7402629993977112</v>
      </c>
      <c r="S153" s="93">
        <f>(L153^2-2*M153^2)/(2*(L153^2-M153^2))</f>
        <v>0.2680294292986825</v>
      </c>
      <c r="T153" s="93">
        <f>(N153^2-2*O153^2)/(2*(N153^2-O153^2))</f>
        <v>0.2536803383069129</v>
      </c>
      <c r="U153" s="93">
        <f>P153*(M153^2*(3*L153^2-4*M153^2)/(L153^2-M153^2))</f>
        <v>70.9613052609899</v>
      </c>
      <c r="V153" s="93">
        <f>Q153*(O153^2*(3*N153^2-4*O153^2)/(N153^2-O153^2))</f>
        <v>76.68668318467842</v>
      </c>
      <c r="W153" s="93">
        <f>L153/M153</f>
        <v>1.7763574620593268</v>
      </c>
      <c r="X153" s="93">
        <f>N153/O153</f>
        <v>1.7406558014281979</v>
      </c>
      <c r="Y153" s="93">
        <f>100*(F153-E153)/(F153-G153)</f>
        <v>0.1853614548369272</v>
      </c>
      <c r="Z153" s="100">
        <v>0.0010342399999999999</v>
      </c>
      <c r="AA153" s="100">
        <v>2370.954813230769</v>
      </c>
      <c r="AB153" s="109">
        <v>24.897509282178223</v>
      </c>
      <c r="AC153" s="100">
        <v>1.03</v>
      </c>
      <c r="AD153" s="100">
        <v>55.6</v>
      </c>
      <c r="AE153" s="100">
        <v>0.02301897876923077</v>
      </c>
    </row>
    <row r="154" spans="1:31" s="13" customFormat="1" ht="13.5">
      <c r="A154" s="13" t="s">
        <v>86</v>
      </c>
      <c r="B154" s="95"/>
      <c r="C154" s="95"/>
      <c r="D154" s="86"/>
      <c r="E154" s="95"/>
      <c r="F154" s="95"/>
      <c r="G154" s="95"/>
      <c r="H154" s="94"/>
      <c r="I154" s="94"/>
      <c r="J154" s="94"/>
      <c r="K154" s="94"/>
      <c r="L154" s="91"/>
      <c r="M154" s="91"/>
      <c r="N154" s="91"/>
      <c r="O154" s="91"/>
      <c r="P154" s="92"/>
      <c r="Q154" s="86"/>
      <c r="R154" s="93"/>
      <c r="S154" s="93"/>
      <c r="T154" s="93"/>
      <c r="U154" s="93"/>
      <c r="V154" s="93"/>
      <c r="W154" s="93"/>
      <c r="X154" s="93"/>
      <c r="Y154" s="93"/>
      <c r="Z154" s="101"/>
      <c r="AA154" s="101"/>
      <c r="AB154" s="110"/>
      <c r="AC154" s="101"/>
      <c r="AD154" s="101"/>
      <c r="AE154" s="101"/>
    </row>
    <row r="155" spans="1:31" s="13" customFormat="1" ht="13.5">
      <c r="A155" s="19" t="s">
        <v>247</v>
      </c>
      <c r="B155" s="86">
        <v>50.17</v>
      </c>
      <c r="C155" s="86">
        <v>25.18</v>
      </c>
      <c r="D155" s="86">
        <f>(B155*PI()*(C155/2)^2)/(10*10*10)</f>
        <v>24.983048664747873</v>
      </c>
      <c r="E155" s="92">
        <v>67.839</v>
      </c>
      <c r="F155" s="92">
        <v>68.055</v>
      </c>
      <c r="G155" s="92">
        <v>43.2</v>
      </c>
      <c r="H155" s="84">
        <v>9.606756917440359</v>
      </c>
      <c r="I155" s="84">
        <v>14.820437232212138</v>
      </c>
      <c r="J155" s="86">
        <v>8.461442511049658</v>
      </c>
      <c r="K155" s="97">
        <v>15.753528271327571</v>
      </c>
      <c r="L155" s="91">
        <f>B155/H155</f>
        <v>5.222365927560847</v>
      </c>
      <c r="M155" s="91">
        <f>B155/I155</f>
        <v>3.385190275692797</v>
      </c>
      <c r="N155" s="91">
        <f>B155/J155</f>
        <v>5.929249053513491</v>
      </c>
      <c r="O155" s="91">
        <f>B155/K155</f>
        <v>3.18468340145189</v>
      </c>
      <c r="P155" s="92">
        <f>E155/D155</f>
        <v>2.715401187034618</v>
      </c>
      <c r="Q155" s="86">
        <f>F155/D155</f>
        <v>2.7240470493910722</v>
      </c>
      <c r="R155" s="93">
        <f>E155/(E155-G155)</f>
        <v>2.75331791062949</v>
      </c>
      <c r="S155" s="93">
        <f>(L155^2-2*M155^2)/(2*(L155^2-M155^2))</f>
        <v>0.13766888918044765</v>
      </c>
      <c r="T155" s="93">
        <f>(N155^2-2*O155^2)/(2*(N155^2-O155^2))</f>
        <v>0.2972676271557194</v>
      </c>
      <c r="U155" s="93">
        <f>P155*(M155^2*(3*L155^2-4*M155^2)/(L155^2-M155^2))</f>
        <v>70.80208554738213</v>
      </c>
      <c r="V155" s="93">
        <f>Q155*(O155^2*(3*N155^2-4*O155^2)/(N155^2-O155^2))</f>
        <v>71.68143803280378</v>
      </c>
      <c r="W155" s="93">
        <f>L155/M155</f>
        <v>1.5427097156280416</v>
      </c>
      <c r="X155" s="93">
        <f>N155/O155</f>
        <v>1.8618017259770185</v>
      </c>
      <c r="Y155" s="93">
        <f>100*(F155-E155)/(F155-G155)</f>
        <v>0.86904043452025</v>
      </c>
      <c r="Z155" s="100">
        <v>0.00022877</v>
      </c>
      <c r="AA155" s="100">
        <v>6801.061909090908</v>
      </c>
      <c r="AB155" s="109">
        <v>0.11911526861039473</v>
      </c>
      <c r="AC155" s="100">
        <v>0.00109</v>
      </c>
      <c r="AD155" s="100">
        <v>3.08</v>
      </c>
      <c r="AE155" s="100">
        <v>0.023054447149460703</v>
      </c>
    </row>
    <row r="156" spans="1:31" s="13" customFormat="1" ht="15" thickBot="1">
      <c r="A156" s="19" t="s">
        <v>92</v>
      </c>
      <c r="B156" s="86">
        <v>47.06</v>
      </c>
      <c r="C156" s="86">
        <v>25.24</v>
      </c>
      <c r="D156" s="86">
        <f>(B156*PI()*(C156/2)^2)/(10*10*10)</f>
        <v>23.546182476005256</v>
      </c>
      <c r="E156" s="92">
        <v>51.59</v>
      </c>
      <c r="F156" s="92">
        <v>51.896</v>
      </c>
      <c r="G156" s="92">
        <v>32.765</v>
      </c>
      <c r="H156" s="86">
        <v>8.03797561582483</v>
      </c>
      <c r="I156" s="86">
        <v>13.91295507798462</v>
      </c>
      <c r="J156" s="86">
        <v>8.597592427618588</v>
      </c>
      <c r="K156" s="86">
        <v>15.54339999508998</v>
      </c>
      <c r="L156" s="91">
        <f>B156/H156</f>
        <v>5.854707982361907</v>
      </c>
      <c r="M156" s="91">
        <f>B156/I156</f>
        <v>3.3824589913659766</v>
      </c>
      <c r="N156" s="91">
        <f>B156/J156</f>
        <v>5.473625366192772</v>
      </c>
      <c r="O156" s="91">
        <f>B156/K156</f>
        <v>3.027651608712755</v>
      </c>
      <c r="P156" s="92">
        <f>E156/D156</f>
        <v>2.1910133437797317</v>
      </c>
      <c r="Q156" s="86">
        <f>F156/D156</f>
        <v>2.2040090810000574</v>
      </c>
      <c r="R156" s="93">
        <f>E156/(E156-G156)</f>
        <v>2.740504648074369</v>
      </c>
      <c r="S156" s="93">
        <f>(L156^2-2*M156^2)/(2*(L156^2-M156^2))</f>
        <v>0.24950210438037412</v>
      </c>
      <c r="T156" s="93">
        <f>(N156^2-2*O156^2)/(2*(N156^2-O156^2))</f>
        <v>0.2795826157258561</v>
      </c>
      <c r="U156" s="93">
        <f>P156*(M156^2*(3*L156^2-4*M156^2)/(L156^2-M156^2))</f>
        <v>62.64365512934127</v>
      </c>
      <c r="V156" s="93">
        <f>Q156*(O156^2*(3*N156^2-4*O156^2)/(N156^2-O156^2))</f>
        <v>51.70392410812475</v>
      </c>
      <c r="W156" s="93">
        <f>L156/M156</f>
        <v>1.7309028719362343</v>
      </c>
      <c r="X156" s="93">
        <f>N156/O156</f>
        <v>1.8078782084573972</v>
      </c>
      <c r="Y156" s="93">
        <f>100*(F156-E156)/(F156-G156)</f>
        <v>1.5994981966441764</v>
      </c>
      <c r="Z156" s="102">
        <v>0.00029808</v>
      </c>
      <c r="AA156" s="102">
        <v>2609.4838017676766</v>
      </c>
      <c r="AB156" s="111">
        <v>0.02465780998389694</v>
      </c>
      <c r="AC156" s="102">
        <v>0.000294</v>
      </c>
      <c r="AD156" s="102">
        <v>0.597</v>
      </c>
      <c r="AE156" s="102">
        <v>0.01904732702020202</v>
      </c>
    </row>
    <row r="157" spans="1:31" s="32" customFormat="1" ht="12.75" thickTop="1">
      <c r="A157" s="81" t="s">
        <v>144</v>
      </c>
      <c r="B157" s="83">
        <f aca="true" t="shared" si="73" ref="B157:Z157">MAX(B146:B156)</f>
        <v>50.17</v>
      </c>
      <c r="C157" s="83">
        <f t="shared" si="73"/>
        <v>25.25</v>
      </c>
      <c r="D157" s="83">
        <f t="shared" si="73"/>
        <v>25.006976402561218</v>
      </c>
      <c r="E157" s="83">
        <f t="shared" si="73"/>
        <v>69.239</v>
      </c>
      <c r="F157" s="83">
        <f t="shared" si="73"/>
        <v>69.384</v>
      </c>
      <c r="G157" s="83">
        <f t="shared" si="73"/>
        <v>44.51</v>
      </c>
      <c r="H157" s="83">
        <f t="shared" si="73"/>
        <v>9.606756917440359</v>
      </c>
      <c r="I157" s="83">
        <f t="shared" si="73"/>
        <v>15.115929218803737</v>
      </c>
      <c r="J157" s="83">
        <f t="shared" si="73"/>
        <v>8.597592427618588</v>
      </c>
      <c r="K157" s="83">
        <f t="shared" si="73"/>
        <v>15.753528271327571</v>
      </c>
      <c r="L157" s="83">
        <f t="shared" si="73"/>
        <v>5.854707982361907</v>
      </c>
      <c r="M157" s="83">
        <f t="shared" si="73"/>
        <v>3.385190275692797</v>
      </c>
      <c r="N157" s="83">
        <f t="shared" si="73"/>
        <v>6.20506568734835</v>
      </c>
      <c r="O157" s="83">
        <f t="shared" si="73"/>
        <v>3.3860451133008422</v>
      </c>
      <c r="P157" s="83">
        <f t="shared" si="73"/>
        <v>2.768787352992765</v>
      </c>
      <c r="Q157" s="83">
        <f t="shared" si="73"/>
        <v>2.7745857349189036</v>
      </c>
      <c r="R157" s="83">
        <f t="shared" si="73"/>
        <v>2.799911035626187</v>
      </c>
      <c r="S157" s="83">
        <f t="shared" si="73"/>
        <v>0.2680294292986825</v>
      </c>
      <c r="T157" s="83">
        <f t="shared" si="73"/>
        <v>0.2972676271557194</v>
      </c>
      <c r="U157" s="83">
        <f t="shared" si="73"/>
        <v>76.52893837943415</v>
      </c>
      <c r="V157" s="83">
        <f t="shared" si="73"/>
        <v>81.94469647344614</v>
      </c>
      <c r="W157" s="83">
        <f t="shared" si="73"/>
        <v>1.7763574620593268</v>
      </c>
      <c r="X157" s="83">
        <f t="shared" si="73"/>
        <v>1.8618017259770185</v>
      </c>
      <c r="Y157" s="83">
        <f t="shared" si="73"/>
        <v>1.5994981966441764</v>
      </c>
      <c r="Z157" s="83">
        <f t="shared" si="73"/>
        <v>0.0010342399999999999</v>
      </c>
      <c r="AA157" s="83">
        <f>MAX(AA146:AA156)</f>
        <v>49882.574801777446</v>
      </c>
      <c r="AB157" s="83">
        <f>MAX(AB146:AB156)</f>
        <v>24.897509282178223</v>
      </c>
      <c r="AC157" s="83">
        <f>MAX(AC146:AC156)</f>
        <v>1.03</v>
      </c>
      <c r="AD157" s="83">
        <f>MAX(AD146:AD156)</f>
        <v>55.6</v>
      </c>
      <c r="AE157" s="83">
        <f>MAX(AE146:AE156)</f>
        <v>0.023309614393353946</v>
      </c>
    </row>
    <row r="158" spans="1:31" s="32" customFormat="1" ht="12">
      <c r="A158" s="59" t="s">
        <v>145</v>
      </c>
      <c r="B158" s="61">
        <f aca="true" t="shared" si="74" ref="B158:Z158">MIN(B146:B156)</f>
        <v>40.07</v>
      </c>
      <c r="C158" s="61">
        <f t="shared" si="74"/>
        <v>25.18</v>
      </c>
      <c r="D158" s="61">
        <f t="shared" si="74"/>
        <v>20.001147617746234</v>
      </c>
      <c r="E158" s="61">
        <f t="shared" si="74"/>
        <v>51.59</v>
      </c>
      <c r="F158" s="61">
        <f t="shared" si="74"/>
        <v>51.896</v>
      </c>
      <c r="G158" s="61">
        <f t="shared" si="74"/>
        <v>32.765</v>
      </c>
      <c r="H158" s="61">
        <f t="shared" si="74"/>
        <v>7.04554797917975</v>
      </c>
      <c r="I158" s="61">
        <f t="shared" si="74"/>
        <v>12.515411727112959</v>
      </c>
      <c r="J158" s="61">
        <f t="shared" si="74"/>
        <v>6.879532239356987</v>
      </c>
      <c r="K158" s="61">
        <f t="shared" si="74"/>
        <v>11.974897703549061</v>
      </c>
      <c r="L158" s="61">
        <f t="shared" si="74"/>
        <v>5.222365927560847</v>
      </c>
      <c r="M158" s="61">
        <f t="shared" si="74"/>
        <v>3.2016525603543453</v>
      </c>
      <c r="N158" s="61">
        <f t="shared" si="74"/>
        <v>5.473625366192772</v>
      </c>
      <c r="O158" s="61">
        <f t="shared" si="74"/>
        <v>3.027651608712755</v>
      </c>
      <c r="P158" s="61">
        <f t="shared" si="74"/>
        <v>2.1910133437797317</v>
      </c>
      <c r="Q158" s="61">
        <f t="shared" si="74"/>
        <v>2.2040090810000574</v>
      </c>
      <c r="R158" s="61">
        <f t="shared" si="74"/>
        <v>2.7402629993977112</v>
      </c>
      <c r="S158" s="61">
        <f t="shared" si="74"/>
        <v>0.13766888918044765</v>
      </c>
      <c r="T158" s="61">
        <f t="shared" si="74"/>
        <v>0.2536803383069129</v>
      </c>
      <c r="U158" s="61">
        <f t="shared" si="74"/>
        <v>62.64365512934127</v>
      </c>
      <c r="V158" s="61">
        <f t="shared" si="74"/>
        <v>51.70392410812475</v>
      </c>
      <c r="W158" s="61">
        <f t="shared" si="74"/>
        <v>1.5427097156280416</v>
      </c>
      <c r="X158" s="61">
        <f t="shared" si="74"/>
        <v>1.7406558014281979</v>
      </c>
      <c r="Y158" s="61">
        <f t="shared" si="74"/>
        <v>0.1853614548369272</v>
      </c>
      <c r="Z158" s="61">
        <f t="shared" si="74"/>
        <v>9.397E-05</v>
      </c>
      <c r="AA158" s="61">
        <f>MIN(AA146:AA156)</f>
        <v>1585.7322567791412</v>
      </c>
      <c r="AB158" s="61">
        <f>MIN(AB146:AB156)</f>
        <v>0.021850162510583675</v>
      </c>
      <c r="AC158" s="61">
        <f>MIN(AC146:AC156)</f>
        <v>0.000294</v>
      </c>
      <c r="AD158" s="61">
        <f>MIN(AD146:AD156)</f>
        <v>0.467</v>
      </c>
      <c r="AE158" s="61">
        <f>MIN(AE146:AE156)</f>
        <v>0.01904732702020202</v>
      </c>
    </row>
    <row r="159" spans="1:31" s="13" customFormat="1" ht="13.5">
      <c r="A159" s="119" t="s">
        <v>374</v>
      </c>
      <c r="B159" s="84">
        <f>AVERAGE(B146:B156)</f>
        <v>46.81</v>
      </c>
      <c r="C159" s="84">
        <f aca="true" t="shared" si="75" ref="C159:AE159">AVERAGE(C146:C156)</f>
        <v>25.22</v>
      </c>
      <c r="D159" s="84">
        <f t="shared" si="75"/>
        <v>23.384338790265144</v>
      </c>
      <c r="E159" s="84">
        <f t="shared" si="75"/>
        <v>60.816250000000004</v>
      </c>
      <c r="F159" s="84">
        <f t="shared" si="75"/>
        <v>60.99225</v>
      </c>
      <c r="G159" s="84">
        <f t="shared" si="75"/>
        <v>38.787</v>
      </c>
      <c r="H159" s="84">
        <f t="shared" si="75"/>
        <v>8.305869395677917</v>
      </c>
      <c r="I159" s="84">
        <f t="shared" si="75"/>
        <v>14.091183314028363</v>
      </c>
      <c r="J159" s="84">
        <f t="shared" si="75"/>
        <v>7.996707520974917</v>
      </c>
      <c r="K159" s="84">
        <f t="shared" si="75"/>
        <v>14.50514894924813</v>
      </c>
      <c r="L159" s="84">
        <f t="shared" si="75"/>
        <v>5.654197632516777</v>
      </c>
      <c r="M159" s="84">
        <f t="shared" si="75"/>
        <v>3.3182753418573094</v>
      </c>
      <c r="N159" s="84">
        <f t="shared" si="75"/>
        <v>5.858116003618601</v>
      </c>
      <c r="O159" s="84">
        <f t="shared" si="75"/>
        <v>3.23613662378796</v>
      </c>
      <c r="P159" s="84">
        <f t="shared" si="75"/>
        <v>2.601223812894896</v>
      </c>
      <c r="Q159" s="84">
        <f t="shared" si="75"/>
        <v>2.608546281733488</v>
      </c>
      <c r="R159" s="84">
        <f t="shared" si="75"/>
        <v>2.7584991484319397</v>
      </c>
      <c r="S159" s="84">
        <f t="shared" si="75"/>
        <v>0.23033290790065805</v>
      </c>
      <c r="T159" s="84">
        <f t="shared" si="75"/>
        <v>0.2796262416488211</v>
      </c>
      <c r="U159" s="84">
        <f t="shared" si="75"/>
        <v>70.23399607928687</v>
      </c>
      <c r="V159" s="84">
        <f t="shared" si="75"/>
        <v>70.50418544976327</v>
      </c>
      <c r="W159" s="84">
        <f t="shared" si="75"/>
        <v>1.705349072916909</v>
      </c>
      <c r="X159" s="84">
        <f t="shared" si="75"/>
        <v>1.8107191241152187</v>
      </c>
      <c r="Y159" s="84">
        <f t="shared" si="75"/>
        <v>0.8092095233898575</v>
      </c>
      <c r="Z159" s="84">
        <f t="shared" si="75"/>
        <v>0.00037702699999999994</v>
      </c>
      <c r="AA159" s="84">
        <f t="shared" si="75"/>
        <v>8617.466078122501</v>
      </c>
      <c r="AB159" s="84">
        <f t="shared" si="75"/>
        <v>2.555335444216094</v>
      </c>
      <c r="AC159" s="84">
        <f t="shared" si="75"/>
        <v>0.1037716</v>
      </c>
      <c r="AD159" s="84">
        <f t="shared" si="75"/>
        <v>7.224099999999998</v>
      </c>
      <c r="AE159" s="84">
        <f t="shared" si="75"/>
        <v>0.022666025537464104</v>
      </c>
    </row>
    <row r="160" spans="1:31" s="13" customFormat="1" ht="36">
      <c r="A160" s="77" t="s">
        <v>136</v>
      </c>
      <c r="B160" s="79" t="s">
        <v>312</v>
      </c>
      <c r="C160" s="79" t="s">
        <v>313</v>
      </c>
      <c r="D160" s="79" t="s">
        <v>314</v>
      </c>
      <c r="E160" s="79" t="s">
        <v>315</v>
      </c>
      <c r="F160" s="79" t="s">
        <v>316</v>
      </c>
      <c r="G160" s="79" t="s">
        <v>317</v>
      </c>
      <c r="H160" s="79" t="s">
        <v>318</v>
      </c>
      <c r="I160" s="79" t="s">
        <v>319</v>
      </c>
      <c r="J160" s="79" t="s">
        <v>320</v>
      </c>
      <c r="K160" s="79" t="s">
        <v>321</v>
      </c>
      <c r="L160" s="79" t="s">
        <v>322</v>
      </c>
      <c r="M160" s="79" t="s">
        <v>324</v>
      </c>
      <c r="N160" s="79" t="s">
        <v>325</v>
      </c>
      <c r="O160" s="79" t="s">
        <v>323</v>
      </c>
      <c r="P160" s="79" t="s">
        <v>326</v>
      </c>
      <c r="Q160" s="79" t="s">
        <v>327</v>
      </c>
      <c r="R160" s="79" t="s">
        <v>328</v>
      </c>
      <c r="S160" s="78" t="s">
        <v>267</v>
      </c>
      <c r="T160" s="78" t="s">
        <v>268</v>
      </c>
      <c r="U160" s="79" t="s">
        <v>373</v>
      </c>
      <c r="V160" s="80" t="s">
        <v>204</v>
      </c>
      <c r="W160" s="80" t="s">
        <v>372</v>
      </c>
      <c r="X160" s="80" t="s">
        <v>371</v>
      </c>
      <c r="Y160" s="80" t="s">
        <v>210</v>
      </c>
      <c r="Z160" s="116" t="s">
        <v>153</v>
      </c>
      <c r="AA160" s="116" t="s">
        <v>329</v>
      </c>
      <c r="AB160" s="117" t="s">
        <v>28</v>
      </c>
      <c r="AC160" s="116" t="s">
        <v>330</v>
      </c>
      <c r="AD160" s="116" t="s">
        <v>331</v>
      </c>
      <c r="AE160" s="116" t="s">
        <v>332</v>
      </c>
    </row>
    <row r="161" spans="1:31" s="13" customFormat="1" ht="12">
      <c r="A161" s="56" t="s">
        <v>189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104"/>
      <c r="AA161" s="104"/>
      <c r="AB161" s="113"/>
      <c r="AC161" s="104"/>
      <c r="AD161" s="104"/>
      <c r="AE161" s="104"/>
    </row>
    <row r="162" spans="1:31" s="13" customFormat="1" ht="12">
      <c r="A162" s="63" t="s">
        <v>202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104"/>
      <c r="AA162" s="104"/>
      <c r="AB162" s="113"/>
      <c r="AC162" s="104"/>
      <c r="AD162" s="104"/>
      <c r="AE162" s="104"/>
    </row>
    <row r="163" spans="1:31" s="13" customFormat="1" ht="13.5">
      <c r="A163" s="13" t="s">
        <v>87</v>
      </c>
      <c r="B163" s="84">
        <v>50.54</v>
      </c>
      <c r="C163" s="84">
        <v>25.41</v>
      </c>
      <c r="D163" s="84">
        <f>(B163*PI()*(C163/2)^2)/(10*10*10)</f>
        <v>25.62916452676433</v>
      </c>
      <c r="E163" s="91">
        <v>71.318</v>
      </c>
      <c r="F163" s="91">
        <v>71.573</v>
      </c>
      <c r="G163" s="91">
        <v>45.999</v>
      </c>
      <c r="H163" s="91">
        <v>9.258543687223243</v>
      </c>
      <c r="I163" s="91">
        <v>16.019775280898877</v>
      </c>
      <c r="J163" s="86">
        <v>8.328675631143785</v>
      </c>
      <c r="K163" s="91">
        <v>15.17476310544976</v>
      </c>
      <c r="L163" s="91">
        <f>B163/H163</f>
        <v>5.458741861286999</v>
      </c>
      <c r="M163" s="91">
        <f>B163/I163</f>
        <v>3.154850746268657</v>
      </c>
      <c r="N163" s="91">
        <f>B163/J163</f>
        <v>6.068191659549514</v>
      </c>
      <c r="O163" s="91">
        <f>B163/K163</f>
        <v>3.3305297518515733</v>
      </c>
      <c r="P163" s="92">
        <f>E163/D163</f>
        <v>2.7826892259996687</v>
      </c>
      <c r="Q163" s="86">
        <f>F163/D163</f>
        <v>2.7926388285211905</v>
      </c>
      <c r="R163" s="93">
        <f>E163/(E163-G163)</f>
        <v>2.8167779138196614</v>
      </c>
      <c r="S163" s="93">
        <f>(L163^2-2*M163^2)/(2*(L163^2-M163^2))</f>
        <v>0.24922666077494082</v>
      </c>
      <c r="T163" s="93">
        <f>(N163^2-2*O163^2)/(2*(N163^2-O163^2))</f>
        <v>0.28444998890567197</v>
      </c>
      <c r="U163" s="93">
        <f>P163*(M163^2*(3*L163^2-4*M163^2)/(L163^2-M163^2))</f>
        <v>69.19800635425072</v>
      </c>
      <c r="V163" s="93">
        <f>Q163*(O163^2*(3*N163^2-4*O163^2)/(N163^2-O163^2))</f>
        <v>79.57719052117555</v>
      </c>
      <c r="W163" s="93">
        <f>L163/M163</f>
        <v>1.7302694486397583</v>
      </c>
      <c r="X163" s="93">
        <f>N163/O163</f>
        <v>1.8219899270306672</v>
      </c>
      <c r="Y163" s="93">
        <f>100*(F163-E163)/(F163-G163)</f>
        <v>0.9971064362242729</v>
      </c>
      <c r="Z163" s="100">
        <v>0.00152346</v>
      </c>
      <c r="AA163" s="100">
        <v>3735.981824884793</v>
      </c>
      <c r="AB163" s="109">
        <v>0.687579588568128</v>
      </c>
      <c r="AC163" s="100">
        <v>0.0419</v>
      </c>
      <c r="AD163" s="100">
        <v>21.6</v>
      </c>
      <c r="AE163" s="100">
        <v>0.023349886405529954</v>
      </c>
    </row>
    <row r="164" spans="1:31" s="13" customFormat="1" ht="13.5">
      <c r="A164" s="13" t="s">
        <v>89</v>
      </c>
      <c r="B164" s="84">
        <v>40.08</v>
      </c>
      <c r="C164" s="84">
        <v>25.21</v>
      </c>
      <c r="D164" s="84">
        <f>(B164*PI()*(C164/2)^2)/(10*10*10)</f>
        <v>20.006139169435215</v>
      </c>
      <c r="E164" s="84">
        <v>52.64</v>
      </c>
      <c r="F164" s="91">
        <v>52.923</v>
      </c>
      <c r="G164" s="91">
        <v>32.974</v>
      </c>
      <c r="H164" s="91">
        <v>9.39220097934852</v>
      </c>
      <c r="I164" s="91">
        <v>15.800905550638515</v>
      </c>
      <c r="J164" s="86">
        <v>7.178538567408688</v>
      </c>
      <c r="K164" s="91">
        <v>15.809999999999999</v>
      </c>
      <c r="L164" s="91">
        <f>B164/H164</f>
        <v>4.267370352074824</v>
      </c>
      <c r="M164" s="91">
        <f>B164/I164</f>
        <v>2.5365634818556564</v>
      </c>
      <c r="N164" s="91">
        <f>B164/J164</f>
        <v>5.583309140660938</v>
      </c>
      <c r="O164" s="91">
        <f>B164/K164</f>
        <v>2.5351043643263758</v>
      </c>
      <c r="P164" s="92">
        <f>E164/D164</f>
        <v>2.6311923332224856</v>
      </c>
      <c r="Q164" s="86">
        <f>F164/D164</f>
        <v>2.6453379910929633</v>
      </c>
      <c r="R164" s="93">
        <f>E164/(E164-G164)</f>
        <v>2.6767009051154274</v>
      </c>
      <c r="S164" s="93">
        <f>(L164^2-2*M164^2)/(2*(L164^2-M164^2))</f>
        <v>0.2268175574036624</v>
      </c>
      <c r="T164" s="93">
        <f>(N164^2-2*O164^2)/(2*(N164^2-O164^2))</f>
        <v>0.37014867577068694</v>
      </c>
      <c r="U164" s="93">
        <f>P164*(M164^2*(3*L164^2-4*M164^2)/(L164^2-M164^2))</f>
        <v>41.53880943974978</v>
      </c>
      <c r="V164" s="93">
        <f>Q164*(O164^2*(3*N164^2-4*O164^2)/(N164^2-O164^2))</f>
        <v>46.58762230800231</v>
      </c>
      <c r="W164" s="93">
        <f>L164/M164</f>
        <v>1.6823432106469391</v>
      </c>
      <c r="X164" s="93">
        <f>N164/O164</f>
        <v>2.2023981415631093</v>
      </c>
      <c r="Y164" s="93">
        <f>100*(F164-E164)/(F164-G164)</f>
        <v>1.4186174745601343</v>
      </c>
      <c r="Z164" s="100">
        <v>0.01067653</v>
      </c>
      <c r="AA164" s="100">
        <v>9743.48665146379</v>
      </c>
      <c r="AB164" s="109">
        <v>5.900793609908838</v>
      </c>
      <c r="AC164" s="100">
        <v>2.52</v>
      </c>
      <c r="AD164" s="100">
        <v>23.4</v>
      </c>
      <c r="AE164" s="100">
        <v>0.023421842912172572</v>
      </c>
    </row>
    <row r="165" spans="1:31" s="13" customFormat="1" ht="13.5">
      <c r="A165" s="13" t="s">
        <v>345</v>
      </c>
      <c r="B165" s="84">
        <v>41.78</v>
      </c>
      <c r="C165" s="84">
        <v>25.38</v>
      </c>
      <c r="D165" s="84">
        <f>(B165*PI()*(C165/2)^2)/(10*10*10)</f>
        <v>21.136912644036546</v>
      </c>
      <c r="E165" s="91">
        <v>57.63</v>
      </c>
      <c r="F165" s="91">
        <v>57.921</v>
      </c>
      <c r="G165" s="91">
        <v>36.825</v>
      </c>
      <c r="H165" s="91">
        <v>12.146933201620074</v>
      </c>
      <c r="I165" s="91">
        <v>20.89486157306597</v>
      </c>
      <c r="J165" s="86">
        <v>7.6342926319374405</v>
      </c>
      <c r="K165" s="91">
        <v>15.0234833504058</v>
      </c>
      <c r="L165" s="91">
        <f>B165/H165</f>
        <v>3.4395513094965957</v>
      </c>
      <c r="M165" s="91">
        <f>B165/I165</f>
        <v>1.999534663290401</v>
      </c>
      <c r="N165" s="91">
        <f>B165/J165</f>
        <v>5.472674681766426</v>
      </c>
      <c r="O165" s="91">
        <f>B165/K165</f>
        <v>2.780979552180319</v>
      </c>
      <c r="P165" s="92">
        <f>E165/D165</f>
        <v>2.7265098252776014</v>
      </c>
      <c r="Q165" s="86">
        <f>F165/D165</f>
        <v>2.740277209611382</v>
      </c>
      <c r="R165" s="93">
        <f>E165/(E165-G165)</f>
        <v>2.7700072098053354</v>
      </c>
      <c r="S165" s="93">
        <f>(L165^2-2*M165^2)/(2*(L165^2-M165^2))</f>
        <v>0.24476839999900532</v>
      </c>
      <c r="T165" s="93">
        <f>(N165^2-2*O165^2)/(2*(N165^2-O165^2))</f>
        <v>0.325942213756249</v>
      </c>
      <c r="U165" s="93">
        <f>P165*(M165^2*(3*L165^2-4*M165^2)/(L165^2-M165^2))</f>
        <v>27.13835330157326</v>
      </c>
      <c r="V165" s="93">
        <f>Q165*(O165^2*(3*N165^2-4*O165^2)/(N165^2-O165^2))</f>
        <v>56.2010828077488</v>
      </c>
      <c r="W165" s="93">
        <f>L165/M165</f>
        <v>1.7201758852414828</v>
      </c>
      <c r="X165" s="93">
        <f>N165/O165</f>
        <v>1.9678946137794462</v>
      </c>
      <c r="Y165" s="93">
        <f>100*(F165-E165)/(F165-G165)</f>
        <v>1.3794084186575506</v>
      </c>
      <c r="Z165" s="100">
        <v>0.00028016</v>
      </c>
      <c r="AA165" s="100">
        <v>10771.102047699385</v>
      </c>
      <c r="AB165" s="109">
        <v>2.578883495145631</v>
      </c>
      <c r="AC165" s="100">
        <v>0.0289</v>
      </c>
      <c r="AD165" s="100">
        <v>3.3</v>
      </c>
      <c r="AE165" s="100">
        <v>0.023314073696319017</v>
      </c>
    </row>
    <row r="166" spans="1:31" s="13" customFormat="1" ht="13.5">
      <c r="A166" s="13" t="s">
        <v>287</v>
      </c>
      <c r="B166" s="84">
        <v>40.04</v>
      </c>
      <c r="C166" s="84">
        <v>25.31</v>
      </c>
      <c r="D166" s="84">
        <f>(B166*PI()*(C166/2)^2)/(10*10*10)</f>
        <v>20.145044936799508</v>
      </c>
      <c r="E166" s="91">
        <v>55.745</v>
      </c>
      <c r="F166" s="91">
        <v>56.001</v>
      </c>
      <c r="G166" s="91">
        <v>35.922</v>
      </c>
      <c r="H166" s="91">
        <v>8.193951183793018</v>
      </c>
      <c r="I166" s="91">
        <v>12.69489959618928</v>
      </c>
      <c r="J166" s="86">
        <v>6.912567450742123</v>
      </c>
      <c r="K166" s="91">
        <v>14.174701940035273</v>
      </c>
      <c r="L166" s="91">
        <f>B166/H166</f>
        <v>4.88653143055037</v>
      </c>
      <c r="M166" s="91">
        <f>B166/I166</f>
        <v>3.154022581794904</v>
      </c>
      <c r="N166" s="91">
        <f>B166/J166</f>
        <v>5.792348542754742</v>
      </c>
      <c r="O166" s="91">
        <f>B166/K166</f>
        <v>2.824750754505132</v>
      </c>
      <c r="P166" s="92">
        <f>E166/D166</f>
        <v>2.767181715150661</v>
      </c>
      <c r="Q166" s="86">
        <f>F166/D166</f>
        <v>2.7798895547610036</v>
      </c>
      <c r="R166" s="93">
        <f>E166/(E166-G166)</f>
        <v>2.812137416132775</v>
      </c>
      <c r="S166" s="93">
        <f>(L166^2-2*M166^2)/(2*(L166^2-M166^2))</f>
        <v>0.14294249490116445</v>
      </c>
      <c r="T166" s="93">
        <f>(N166^2-2*O166^2)/(2*(N166^2-O166^2))</f>
        <v>0.3439857977440686</v>
      </c>
      <c r="U166" s="93">
        <f>P166*(M166^2*(3*L166^2-4*M166^2)/(L166^2-M166^2))</f>
        <v>62.924772200497024</v>
      </c>
      <c r="V166" s="93">
        <f>Q166*(O166^2*(3*N166^2-4*O166^2)/(N166^2-O166^2))</f>
        <v>59.62281592119089</v>
      </c>
      <c r="W166" s="93">
        <f>L166/M166</f>
        <v>1.5493013457657372</v>
      </c>
      <c r="X166" s="93">
        <f>N166/O166</f>
        <v>2.0505697833752783</v>
      </c>
      <c r="Y166" s="93">
        <f>100*(F166-E166)/(F166-G166)</f>
        <v>1.2749638926241358</v>
      </c>
      <c r="Z166" s="100">
        <v>0.00286246</v>
      </c>
      <c r="AA166" s="100">
        <v>1625.0415125872094</v>
      </c>
      <c r="AB166" s="109">
        <v>5.816675167513259</v>
      </c>
      <c r="AC166" s="100">
        <v>0.666</v>
      </c>
      <c r="AD166" s="100">
        <v>20.1</v>
      </c>
      <c r="AE166" s="100">
        <v>0.02338189226744186</v>
      </c>
    </row>
    <row r="167" spans="1:31" s="13" customFormat="1" ht="13.5">
      <c r="A167" s="13" t="s">
        <v>337</v>
      </c>
      <c r="B167" s="94"/>
      <c r="C167" s="94"/>
      <c r="D167" s="84"/>
      <c r="E167" s="94"/>
      <c r="F167" s="94"/>
      <c r="G167" s="94"/>
      <c r="H167" s="94"/>
      <c r="I167" s="94"/>
      <c r="J167" s="94"/>
      <c r="K167" s="94"/>
      <c r="L167" s="91"/>
      <c r="M167" s="91"/>
      <c r="N167" s="91"/>
      <c r="O167" s="91"/>
      <c r="P167" s="92"/>
      <c r="Q167" s="86"/>
      <c r="R167" s="93"/>
      <c r="S167" s="93"/>
      <c r="T167" s="93"/>
      <c r="U167" s="93"/>
      <c r="V167" s="93"/>
      <c r="W167" s="93"/>
      <c r="X167" s="93"/>
      <c r="Y167" s="93"/>
      <c r="Z167" s="100">
        <v>0.00818641</v>
      </c>
      <c r="AA167" s="100">
        <v>386.6879279779412</v>
      </c>
      <c r="AB167" s="109">
        <v>4.09214784013994</v>
      </c>
      <c r="AC167" s="100">
        <v>1.34</v>
      </c>
      <c r="AD167" s="100">
        <v>8.1</v>
      </c>
      <c r="AE167" s="100">
        <v>0.022613329121517027</v>
      </c>
    </row>
    <row r="168" spans="1:31" s="13" customFormat="1" ht="15" thickBot="1">
      <c r="A168" s="13" t="s">
        <v>356</v>
      </c>
      <c r="B168" s="84">
        <v>49.07</v>
      </c>
      <c r="C168" s="84">
        <v>25.26</v>
      </c>
      <c r="D168" s="84">
        <f>(B168*PI()*(C168/2)^2)/(10*10*10)</f>
        <v>24.59079853548891</v>
      </c>
      <c r="E168" s="84">
        <v>57.314</v>
      </c>
      <c r="F168" s="91">
        <v>60.259</v>
      </c>
      <c r="G168" s="91">
        <v>35.659</v>
      </c>
      <c r="H168" s="91">
        <v>14.023885909868797</v>
      </c>
      <c r="I168" s="91">
        <v>22.41816399286988</v>
      </c>
      <c r="J168" s="86">
        <v>11.321444695605626</v>
      </c>
      <c r="K168" s="91">
        <v>22.507217277299986</v>
      </c>
      <c r="L168" s="91">
        <f>B168/H168</f>
        <v>3.499030177182829</v>
      </c>
      <c r="M168" s="91">
        <f>B168/I168</f>
        <v>2.1888500778032833</v>
      </c>
      <c r="N168" s="91">
        <f>B168/J168</f>
        <v>4.3342525021604645</v>
      </c>
      <c r="O168" s="91">
        <f>B168/K168</f>
        <v>2.180189554107621</v>
      </c>
      <c r="P168" s="92">
        <f>E168/D168</f>
        <v>2.330709184465306</v>
      </c>
      <c r="Q168" s="86">
        <f>F168/D168</f>
        <v>2.450469427132897</v>
      </c>
      <c r="R168" s="93">
        <f>E168/(E168-G168)</f>
        <v>2.646686677441699</v>
      </c>
      <c r="S168" s="93">
        <f>(L168^2-2*M168^2)/(2*(L168^2-M168^2))</f>
        <v>0.17854469790779423</v>
      </c>
      <c r="T168" s="93">
        <f>(N168^2-2*O168^2)/(2*(N168^2-O168^2))</f>
        <v>0.3306352999671152</v>
      </c>
      <c r="U168" s="93">
        <f>P168*(M168^2*(3*L168^2-4*M168^2)/(L168^2-M168^2))</f>
        <v>26.320623566364837</v>
      </c>
      <c r="V168" s="93">
        <f>Q168*(O168^2*(3*N168^2-4*O168^2)/(N168^2-O168^2))</f>
        <v>30.99751177377658</v>
      </c>
      <c r="W168" s="93">
        <f>L168/M168</f>
        <v>1.5985700494820707</v>
      </c>
      <c r="X168" s="93">
        <f>N168/O168</f>
        <v>1.9880163603180496</v>
      </c>
      <c r="Y168" s="93">
        <f>100*(F168-E168)/(F168-G168)</f>
        <v>11.971544715447154</v>
      </c>
      <c r="Z168" s="102">
        <v>0.011454589999999999</v>
      </c>
      <c r="AA168" s="102">
        <v>151.96122703125</v>
      </c>
      <c r="AB168" s="111">
        <v>2.7936399294955128</v>
      </c>
      <c r="AC168" s="102">
        <v>1.28</v>
      </c>
      <c r="AD168" s="102">
        <v>11.9</v>
      </c>
      <c r="AE168" s="102">
        <v>0.0233786503125</v>
      </c>
    </row>
    <row r="169" spans="1:31" s="32" customFormat="1" ht="12.75" thickTop="1">
      <c r="A169" s="81" t="s">
        <v>144</v>
      </c>
      <c r="B169" s="83">
        <f aca="true" t="shared" si="76" ref="B169:AE169">MAX(B160:B168)</f>
        <v>50.54</v>
      </c>
      <c r="C169" s="83">
        <f t="shared" si="76"/>
        <v>25.41</v>
      </c>
      <c r="D169" s="83">
        <f t="shared" si="76"/>
        <v>25.62916452676433</v>
      </c>
      <c r="E169" s="83">
        <f t="shared" si="76"/>
        <v>71.318</v>
      </c>
      <c r="F169" s="83">
        <f t="shared" si="76"/>
        <v>71.573</v>
      </c>
      <c r="G169" s="83">
        <f t="shared" si="76"/>
        <v>45.999</v>
      </c>
      <c r="H169" s="83">
        <f t="shared" si="76"/>
        <v>14.023885909868797</v>
      </c>
      <c r="I169" s="83">
        <f t="shared" si="76"/>
        <v>22.41816399286988</v>
      </c>
      <c r="J169" s="83">
        <f t="shared" si="76"/>
        <v>11.321444695605626</v>
      </c>
      <c r="K169" s="83">
        <f t="shared" si="76"/>
        <v>22.507217277299986</v>
      </c>
      <c r="L169" s="83">
        <f t="shared" si="76"/>
        <v>5.458741861286999</v>
      </c>
      <c r="M169" s="83">
        <f t="shared" si="76"/>
        <v>3.154850746268657</v>
      </c>
      <c r="N169" s="83">
        <f t="shared" si="76"/>
        <v>6.068191659549514</v>
      </c>
      <c r="O169" s="83">
        <f t="shared" si="76"/>
        <v>3.3305297518515733</v>
      </c>
      <c r="P169" s="83">
        <f t="shared" si="76"/>
        <v>2.7826892259996687</v>
      </c>
      <c r="Q169" s="83">
        <f t="shared" si="76"/>
        <v>2.7926388285211905</v>
      </c>
      <c r="R169" s="83">
        <f t="shared" si="76"/>
        <v>2.8167779138196614</v>
      </c>
      <c r="S169" s="83">
        <f t="shared" si="76"/>
        <v>0.24922666077494082</v>
      </c>
      <c r="T169" s="83">
        <f t="shared" si="76"/>
        <v>0.37014867577068694</v>
      </c>
      <c r="U169" s="83">
        <f t="shared" si="76"/>
        <v>69.19800635425072</v>
      </c>
      <c r="V169" s="83">
        <f t="shared" si="76"/>
        <v>79.57719052117555</v>
      </c>
      <c r="W169" s="83">
        <f t="shared" si="76"/>
        <v>1.7302694486397583</v>
      </c>
      <c r="X169" s="83">
        <f t="shared" si="76"/>
        <v>2.2023981415631093</v>
      </c>
      <c r="Y169" s="83">
        <f t="shared" si="76"/>
        <v>11.971544715447154</v>
      </c>
      <c r="Z169" s="83">
        <f t="shared" si="76"/>
        <v>0.011454589999999999</v>
      </c>
      <c r="AA169" s="83">
        <f t="shared" si="76"/>
        <v>10771.102047699385</v>
      </c>
      <c r="AB169" s="83">
        <f t="shared" si="76"/>
        <v>5.900793609908838</v>
      </c>
      <c r="AC169" s="83">
        <f t="shared" si="76"/>
        <v>2.52</v>
      </c>
      <c r="AD169" s="83">
        <f t="shared" si="76"/>
        <v>23.4</v>
      </c>
      <c r="AE169" s="83">
        <f t="shared" si="76"/>
        <v>0.023421842912172572</v>
      </c>
    </row>
    <row r="170" spans="1:31" s="32" customFormat="1" ht="12">
      <c r="A170" s="59" t="s">
        <v>145</v>
      </c>
      <c r="B170" s="61">
        <f aca="true" t="shared" si="77" ref="B170:AE170">MIN(B160:B168)</f>
        <v>40.04</v>
      </c>
      <c r="C170" s="61">
        <f t="shared" si="77"/>
        <v>25.21</v>
      </c>
      <c r="D170" s="61">
        <f t="shared" si="77"/>
        <v>20.006139169435215</v>
      </c>
      <c r="E170" s="61">
        <f t="shared" si="77"/>
        <v>52.64</v>
      </c>
      <c r="F170" s="61">
        <f t="shared" si="77"/>
        <v>52.923</v>
      </c>
      <c r="G170" s="61">
        <f t="shared" si="77"/>
        <v>32.974</v>
      </c>
      <c r="H170" s="61">
        <f t="shared" si="77"/>
        <v>8.193951183793018</v>
      </c>
      <c r="I170" s="61">
        <f t="shared" si="77"/>
        <v>12.69489959618928</v>
      </c>
      <c r="J170" s="61">
        <f t="shared" si="77"/>
        <v>6.912567450742123</v>
      </c>
      <c r="K170" s="61">
        <f t="shared" si="77"/>
        <v>14.174701940035273</v>
      </c>
      <c r="L170" s="61">
        <f t="shared" si="77"/>
        <v>3.4395513094965957</v>
      </c>
      <c r="M170" s="61">
        <f t="shared" si="77"/>
        <v>1.999534663290401</v>
      </c>
      <c r="N170" s="61">
        <f t="shared" si="77"/>
        <v>4.3342525021604645</v>
      </c>
      <c r="O170" s="61">
        <f t="shared" si="77"/>
        <v>2.180189554107621</v>
      </c>
      <c r="P170" s="61">
        <f t="shared" si="77"/>
        <v>2.330709184465306</v>
      </c>
      <c r="Q170" s="61">
        <f t="shared" si="77"/>
        <v>2.450469427132897</v>
      </c>
      <c r="R170" s="61">
        <f t="shared" si="77"/>
        <v>2.646686677441699</v>
      </c>
      <c r="S170" s="61">
        <f t="shared" si="77"/>
        <v>0.14294249490116445</v>
      </c>
      <c r="T170" s="61">
        <f t="shared" si="77"/>
        <v>0.28444998890567197</v>
      </c>
      <c r="U170" s="61">
        <f t="shared" si="77"/>
        <v>26.320623566364837</v>
      </c>
      <c r="V170" s="61">
        <f t="shared" si="77"/>
        <v>30.99751177377658</v>
      </c>
      <c r="W170" s="61">
        <f t="shared" si="77"/>
        <v>1.5493013457657372</v>
      </c>
      <c r="X170" s="61">
        <f t="shared" si="77"/>
        <v>1.8219899270306672</v>
      </c>
      <c r="Y170" s="61">
        <f t="shared" si="77"/>
        <v>0.9971064362242729</v>
      </c>
      <c r="Z170" s="61">
        <f t="shared" si="77"/>
        <v>0.00028016</v>
      </c>
      <c r="AA170" s="61">
        <f t="shared" si="77"/>
        <v>151.96122703125</v>
      </c>
      <c r="AB170" s="61">
        <f t="shared" si="77"/>
        <v>0.687579588568128</v>
      </c>
      <c r="AC170" s="61">
        <f t="shared" si="77"/>
        <v>0.0289</v>
      </c>
      <c r="AD170" s="61">
        <f t="shared" si="77"/>
        <v>3.3</v>
      </c>
      <c r="AE170" s="61">
        <f t="shared" si="77"/>
        <v>0.022613329121517027</v>
      </c>
    </row>
    <row r="171" spans="1:31" s="32" customFormat="1" ht="13.5">
      <c r="A171" s="119" t="s">
        <v>374</v>
      </c>
      <c r="B171" s="84">
        <f>AVERAGE(B163:B168)</f>
        <v>44.302</v>
      </c>
      <c r="C171" s="84">
        <f aca="true" t="shared" si="78" ref="C171:AE171">AVERAGE(C163:C168)</f>
        <v>25.314</v>
      </c>
      <c r="D171" s="84">
        <f t="shared" si="78"/>
        <v>22.3016119625049</v>
      </c>
      <c r="E171" s="84">
        <f t="shared" si="78"/>
        <v>58.9294</v>
      </c>
      <c r="F171" s="84">
        <f t="shared" si="78"/>
        <v>59.735400000000006</v>
      </c>
      <c r="G171" s="84">
        <f t="shared" si="78"/>
        <v>37.4758</v>
      </c>
      <c r="H171" s="84">
        <f t="shared" si="78"/>
        <v>10.60310299237073</v>
      </c>
      <c r="I171" s="84">
        <f t="shared" si="78"/>
        <v>17.565721198732504</v>
      </c>
      <c r="J171" s="84">
        <f t="shared" si="78"/>
        <v>8.275103795367531</v>
      </c>
      <c r="K171" s="84">
        <f t="shared" si="78"/>
        <v>16.538033134638162</v>
      </c>
      <c r="L171" s="84">
        <f t="shared" si="78"/>
        <v>4.310245026118323</v>
      </c>
      <c r="M171" s="84">
        <f t="shared" si="78"/>
        <v>2.6067643102025806</v>
      </c>
      <c r="N171" s="84">
        <f t="shared" si="78"/>
        <v>5.450155305378416</v>
      </c>
      <c r="O171" s="84">
        <f t="shared" si="78"/>
        <v>2.730310795394204</v>
      </c>
      <c r="P171" s="84">
        <f t="shared" si="78"/>
        <v>2.6476564568231447</v>
      </c>
      <c r="Q171" s="84">
        <f t="shared" si="78"/>
        <v>2.681722602223887</v>
      </c>
      <c r="R171" s="84">
        <f t="shared" si="78"/>
        <v>2.7444620244629796</v>
      </c>
      <c r="S171" s="84">
        <f t="shared" si="78"/>
        <v>0.20845996219731347</v>
      </c>
      <c r="T171" s="84">
        <f t="shared" si="78"/>
        <v>0.3310323952287583</v>
      </c>
      <c r="U171" s="84">
        <f t="shared" si="78"/>
        <v>45.42411297248712</v>
      </c>
      <c r="V171" s="84">
        <f t="shared" si="78"/>
        <v>54.597244666378835</v>
      </c>
      <c r="W171" s="84">
        <f t="shared" si="78"/>
        <v>1.6561319879551977</v>
      </c>
      <c r="X171" s="84">
        <f t="shared" si="78"/>
        <v>2.00617376521331</v>
      </c>
      <c r="Y171" s="84">
        <f t="shared" si="78"/>
        <v>3.4083281875026494</v>
      </c>
      <c r="Z171" s="84">
        <f t="shared" si="78"/>
        <v>0.005830601666666667</v>
      </c>
      <c r="AA171" s="84">
        <f t="shared" si="78"/>
        <v>4402.376865274062</v>
      </c>
      <c r="AB171" s="84">
        <f t="shared" si="78"/>
        <v>3.6449532717952184</v>
      </c>
      <c r="AC171" s="84">
        <f t="shared" si="78"/>
        <v>0.9794666666666667</v>
      </c>
      <c r="AD171" s="84">
        <f t="shared" si="78"/>
        <v>14.733333333333334</v>
      </c>
      <c r="AE171" s="84">
        <f t="shared" si="78"/>
        <v>0.02324327911924674</v>
      </c>
    </row>
    <row r="172" spans="1:31" s="13" customFormat="1" ht="36">
      <c r="A172" s="77" t="s">
        <v>136</v>
      </c>
      <c r="B172" s="79" t="s">
        <v>312</v>
      </c>
      <c r="C172" s="79" t="s">
        <v>313</v>
      </c>
      <c r="D172" s="79" t="s">
        <v>314</v>
      </c>
      <c r="E172" s="79" t="s">
        <v>315</v>
      </c>
      <c r="F172" s="79" t="s">
        <v>316</v>
      </c>
      <c r="G172" s="79" t="s">
        <v>317</v>
      </c>
      <c r="H172" s="79" t="s">
        <v>318</v>
      </c>
      <c r="I172" s="79" t="s">
        <v>319</v>
      </c>
      <c r="J172" s="79" t="s">
        <v>320</v>
      </c>
      <c r="K172" s="79" t="s">
        <v>321</v>
      </c>
      <c r="L172" s="79" t="s">
        <v>322</v>
      </c>
      <c r="M172" s="79" t="s">
        <v>324</v>
      </c>
      <c r="N172" s="79" t="s">
        <v>325</v>
      </c>
      <c r="O172" s="79" t="s">
        <v>323</v>
      </c>
      <c r="P172" s="79" t="s">
        <v>326</v>
      </c>
      <c r="Q172" s="79" t="s">
        <v>327</v>
      </c>
      <c r="R172" s="79" t="s">
        <v>328</v>
      </c>
      <c r="S172" s="78" t="s">
        <v>267</v>
      </c>
      <c r="T172" s="78" t="s">
        <v>268</v>
      </c>
      <c r="U172" s="79" t="s">
        <v>373</v>
      </c>
      <c r="V172" s="80" t="s">
        <v>204</v>
      </c>
      <c r="W172" s="80" t="s">
        <v>372</v>
      </c>
      <c r="X172" s="80" t="s">
        <v>371</v>
      </c>
      <c r="Y172" s="80" t="s">
        <v>210</v>
      </c>
      <c r="Z172" s="116" t="s">
        <v>153</v>
      </c>
      <c r="AA172" s="116" t="s">
        <v>329</v>
      </c>
      <c r="AB172" s="117" t="s">
        <v>28</v>
      </c>
      <c r="AC172" s="116" t="s">
        <v>330</v>
      </c>
      <c r="AD172" s="116" t="s">
        <v>331</v>
      </c>
      <c r="AE172" s="116" t="s">
        <v>332</v>
      </c>
    </row>
    <row r="173" spans="1:31" s="13" customFormat="1" ht="12">
      <c r="A173" s="63" t="s">
        <v>306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104"/>
      <c r="AA173" s="104"/>
      <c r="AB173" s="113"/>
      <c r="AC173" s="104"/>
      <c r="AD173" s="104"/>
      <c r="AE173" s="104"/>
    </row>
    <row r="174" spans="1:31" s="13" customFormat="1" ht="13.5">
      <c r="A174" s="13" t="s">
        <v>25</v>
      </c>
      <c r="B174" s="57"/>
      <c r="C174" s="57"/>
      <c r="D174" s="58"/>
      <c r="E174" s="54"/>
      <c r="F174" s="55"/>
      <c r="G174"/>
      <c r="H174"/>
      <c r="I174" s="84"/>
      <c r="J174"/>
      <c r="K17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100">
        <v>0.00019241999999999998</v>
      </c>
      <c r="AA174" s="100">
        <v>8774.843405971174</v>
      </c>
      <c r="AB174" s="109">
        <v>0.03339049994803036</v>
      </c>
      <c r="AC174" s="100">
        <v>0.000257</v>
      </c>
      <c r="AD174" s="100">
        <v>8.38</v>
      </c>
      <c r="AE174" s="100">
        <v>0.019413370367192866</v>
      </c>
    </row>
    <row r="175" spans="2:31" s="13" customFormat="1" ht="13.5">
      <c r="B175" s="54"/>
      <c r="C175" s="58"/>
      <c r="D175" s="57"/>
      <c r="E175" s="57"/>
      <c r="F175" s="58"/>
      <c r="G175" s="54"/>
      <c r="H175" s="55"/>
      <c r="I175"/>
      <c r="J175"/>
      <c r="K175" s="8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101"/>
      <c r="AA175" s="101"/>
      <c r="AB175" s="110"/>
      <c r="AC175" s="101"/>
      <c r="AD175" s="101"/>
      <c r="AE175" s="101"/>
    </row>
    <row r="176" spans="2:31" s="13" customFormat="1" ht="18" customHeight="1">
      <c r="B176" s="54"/>
      <c r="C176" s="58"/>
      <c r="D176" s="57"/>
      <c r="E176" s="57"/>
      <c r="F176" s="58"/>
      <c r="G176" s="54"/>
      <c r="H176" s="55"/>
      <c r="I176"/>
      <c r="J176"/>
      <c r="K176" s="84"/>
      <c r="L176"/>
      <c r="M176"/>
      <c r="N176"/>
      <c r="O176"/>
      <c r="P176"/>
      <c r="Q176"/>
      <c r="R176"/>
      <c r="S176" s="87"/>
      <c r="T176" s="87"/>
      <c r="U176" s="87"/>
      <c r="V176" s="87"/>
      <c r="W176" s="88"/>
      <c r="X176" s="85"/>
      <c r="Z176" s="101"/>
      <c r="AA176" s="101"/>
      <c r="AB176" s="101"/>
      <c r="AC176" s="101"/>
      <c r="AD176" s="101"/>
      <c r="AE176" s="101"/>
    </row>
    <row r="177" spans="1:31" s="13" customFormat="1" ht="12">
      <c r="A177" s="89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</row>
    <row r="178" spans="1:31" s="13" customFormat="1" ht="12">
      <c r="A178" s="89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</row>
    <row r="179" spans="1:31" s="13" customFormat="1" ht="12.75" customHeight="1">
      <c r="A179" s="89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</row>
    <row r="180" spans="9:28" s="13" customFormat="1" ht="12.75" customHeight="1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Z180" s="101"/>
      <c r="AA180" s="101"/>
      <c r="AB180" s="110"/>
    </row>
    <row r="181" spans="9:28" s="13" customFormat="1" ht="12.75" customHeight="1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Z181" s="101"/>
      <c r="AA181" s="101"/>
      <c r="AB181" s="110"/>
    </row>
    <row r="182" spans="9:28" s="13" customFormat="1" ht="12.75" customHeight="1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Z182" s="101"/>
      <c r="AA182" s="101"/>
      <c r="AB182" s="110"/>
    </row>
    <row r="183" spans="9:28" s="13" customFormat="1" ht="12.75" customHeight="1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Z183" s="101"/>
      <c r="AA183" s="101"/>
      <c r="AB183" s="110"/>
    </row>
    <row r="184" spans="9:28" s="13" customFormat="1" ht="12.75" customHeight="1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Z184" s="101"/>
      <c r="AA184" s="101"/>
      <c r="AB184" s="110"/>
    </row>
    <row r="185" spans="9:28" s="13" customFormat="1" ht="12.75" customHeight="1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Z185" s="101"/>
      <c r="AA185" s="101"/>
      <c r="AB185" s="110"/>
    </row>
    <row r="186" spans="9:28" s="13" customFormat="1" ht="12.75" customHeight="1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Z186" s="101"/>
      <c r="AA186" s="101"/>
      <c r="AB186" s="110"/>
    </row>
    <row r="187" spans="9:28" s="13" customFormat="1" ht="12.75" customHeight="1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Z187" s="101"/>
      <c r="AA187" s="101"/>
      <c r="AB187" s="110"/>
    </row>
    <row r="188" spans="9:28" s="13" customFormat="1" ht="12.75" customHeight="1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Z188" s="101"/>
      <c r="AA188" s="101"/>
      <c r="AB188" s="110"/>
    </row>
    <row r="189" spans="9:28" s="13" customFormat="1" ht="12.75" customHeight="1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Z189" s="101"/>
      <c r="AA189" s="101"/>
      <c r="AB189" s="110"/>
    </row>
    <row r="190" spans="9:28" s="13" customFormat="1" ht="12.75" customHeight="1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Z190" s="101"/>
      <c r="AA190" s="101"/>
      <c r="AB190" s="110"/>
    </row>
    <row r="191" spans="9:28" s="13" customFormat="1" ht="12.75" customHeight="1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Z191" s="101"/>
      <c r="AA191" s="101"/>
      <c r="AB191" s="110"/>
    </row>
    <row r="192" spans="9:28" s="13" customFormat="1" ht="12.75" customHeight="1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Z192" s="101"/>
      <c r="AA192" s="101"/>
      <c r="AB192" s="110"/>
    </row>
    <row r="193" spans="2:32" ht="12.75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Z193" s="13"/>
      <c r="AA193" s="13"/>
      <c r="AB193" s="13"/>
      <c r="AC193" s="13"/>
      <c r="AD193" s="13"/>
      <c r="AE193" s="13"/>
      <c r="AF193" s="13"/>
    </row>
    <row r="194" spans="2:32" ht="12.75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Z194" s="13"/>
      <c r="AA194" s="13"/>
      <c r="AB194" s="13"/>
      <c r="AC194" s="13"/>
      <c r="AD194" s="13"/>
      <c r="AE194" s="13"/>
      <c r="AF194" s="13"/>
    </row>
    <row r="195" spans="2:32" ht="12.75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Z195" s="13"/>
      <c r="AA195" s="13"/>
      <c r="AB195" s="13"/>
      <c r="AC195" s="13"/>
      <c r="AD195" s="13"/>
      <c r="AE195" s="13"/>
      <c r="AF195" s="13"/>
    </row>
    <row r="196" spans="2:32" ht="12.75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Z196" s="13"/>
      <c r="AA196" s="13"/>
      <c r="AB196" s="13"/>
      <c r="AC196" s="13"/>
      <c r="AD196" s="13"/>
      <c r="AE196" s="13"/>
      <c r="AF196" s="13"/>
    </row>
    <row r="197" spans="2:32" ht="12.75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Z197" s="13"/>
      <c r="AA197" s="13"/>
      <c r="AB197" s="13"/>
      <c r="AC197" s="13"/>
      <c r="AD197" s="13"/>
      <c r="AE197" s="13"/>
      <c r="AF197" s="13"/>
    </row>
    <row r="198" spans="2:32" ht="12.75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Z198" s="13"/>
      <c r="AA198" s="13"/>
      <c r="AB198" s="13"/>
      <c r="AC198" s="13"/>
      <c r="AD198" s="13"/>
      <c r="AE198" s="13"/>
      <c r="AF198" s="13"/>
    </row>
    <row r="199" spans="2:32" ht="12.7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Z199" s="13"/>
      <c r="AA199" s="13"/>
      <c r="AB199" s="13"/>
      <c r="AC199" s="13"/>
      <c r="AD199" s="13"/>
      <c r="AE199" s="13"/>
      <c r="AF199" s="13"/>
    </row>
    <row r="200" spans="2:32" ht="12.75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Z200" s="13"/>
      <c r="AA200" s="13"/>
      <c r="AB200" s="13"/>
      <c r="AC200" s="13"/>
      <c r="AD200" s="13"/>
      <c r="AE200" s="13"/>
      <c r="AF200" s="13"/>
    </row>
    <row r="201" spans="2:32" ht="12.7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Z201" s="13"/>
      <c r="AA201" s="13"/>
      <c r="AB201" s="13"/>
      <c r="AC201" s="13"/>
      <c r="AD201" s="13"/>
      <c r="AE201" s="13"/>
      <c r="AF201" s="13"/>
    </row>
    <row r="202" spans="2:32" ht="12.75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Z202" s="13"/>
      <c r="AA202" s="13"/>
      <c r="AB202" s="13"/>
      <c r="AC202" s="13"/>
      <c r="AD202" s="13"/>
      <c r="AE202" s="13"/>
      <c r="AF202" s="13"/>
    </row>
    <row r="203" spans="2:32" ht="12.7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Z203" s="13"/>
      <c r="AA203" s="13"/>
      <c r="AB203" s="13"/>
      <c r="AC203" s="13"/>
      <c r="AD203" s="13"/>
      <c r="AE203" s="13"/>
      <c r="AF203" s="13"/>
    </row>
    <row r="204" spans="2:32" ht="12.75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Z204" s="13"/>
      <c r="AA204" s="13"/>
      <c r="AB204" s="13"/>
      <c r="AC204" s="13"/>
      <c r="AD204" s="13"/>
      <c r="AE204" s="13"/>
      <c r="AF204" s="13"/>
    </row>
    <row r="205" spans="2:32" ht="12.75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Z205" s="13"/>
      <c r="AA205" s="13"/>
      <c r="AB205" s="13"/>
      <c r="AC205" s="13"/>
      <c r="AD205" s="13"/>
      <c r="AE205" s="13"/>
      <c r="AF205" s="13"/>
    </row>
    <row r="206" spans="2:32" ht="12.75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Z206" s="13"/>
      <c r="AA206" s="13"/>
      <c r="AB206" s="13"/>
      <c r="AC206" s="13"/>
      <c r="AD206" s="13"/>
      <c r="AE206" s="13"/>
      <c r="AF206" s="13"/>
    </row>
    <row r="207" spans="2:32" ht="12.75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Z207" s="13"/>
      <c r="AA207" s="13"/>
      <c r="AB207" s="13"/>
      <c r="AC207" s="13"/>
      <c r="AD207" s="13"/>
      <c r="AE207" s="13"/>
      <c r="AF207" s="13"/>
    </row>
    <row r="208" spans="2:32" ht="12.75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Z208" s="13"/>
      <c r="AA208" s="13"/>
      <c r="AB208" s="13"/>
      <c r="AC208" s="13"/>
      <c r="AD208" s="13"/>
      <c r="AE208" s="13"/>
      <c r="AF208" s="13"/>
    </row>
    <row r="209" spans="2:32" ht="12.7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Z209" s="13"/>
      <c r="AA209" s="13"/>
      <c r="AB209" s="13"/>
      <c r="AC209" s="13"/>
      <c r="AD209" s="13"/>
      <c r="AE209" s="13"/>
      <c r="AF209" s="13"/>
    </row>
    <row r="210" spans="2:32" ht="12.75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Z210" s="13"/>
      <c r="AA210" s="13"/>
      <c r="AB210" s="13"/>
      <c r="AC210" s="13"/>
      <c r="AD210" s="13"/>
      <c r="AE210" s="13"/>
      <c r="AF210" s="13"/>
    </row>
    <row r="211" spans="2:32" ht="12.75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Z211" s="13"/>
      <c r="AA211" s="13"/>
      <c r="AB211" s="13"/>
      <c r="AC211" s="13"/>
      <c r="AD211" s="13"/>
      <c r="AE211" s="13"/>
      <c r="AF211" s="13"/>
    </row>
    <row r="212" spans="2:32" ht="12.75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Z212" s="13"/>
      <c r="AA212" s="13"/>
      <c r="AB212" s="13"/>
      <c r="AC212" s="13"/>
      <c r="AD212" s="13"/>
      <c r="AE212" s="13"/>
      <c r="AF212" s="13"/>
    </row>
    <row r="213" spans="2:32" ht="1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Z213" s="13"/>
      <c r="AA213" s="13"/>
      <c r="AB213" s="13"/>
      <c r="AC213" s="13"/>
      <c r="AD213" s="13"/>
      <c r="AE213" s="13"/>
      <c r="AF213" s="13"/>
    </row>
    <row r="214" spans="2:32" ht="12.75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Z214" s="13"/>
      <c r="AA214" s="13"/>
      <c r="AB214" s="13"/>
      <c r="AC214" s="13"/>
      <c r="AD214" s="13"/>
      <c r="AE214" s="13"/>
      <c r="AF214" s="13"/>
    </row>
    <row r="215" spans="2:32" ht="12.75" customHeight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Z215" s="13"/>
      <c r="AA215" s="13"/>
      <c r="AB215" s="13"/>
      <c r="AC215" s="13"/>
      <c r="AD215" s="13"/>
      <c r="AE215" s="13"/>
      <c r="AF215" s="13"/>
    </row>
    <row r="216" spans="2:32" ht="12.75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Z216" s="13"/>
      <c r="AA216" s="13"/>
      <c r="AB216" s="13"/>
      <c r="AC216" s="13"/>
      <c r="AD216" s="13"/>
      <c r="AE216" s="13"/>
      <c r="AF216" s="13"/>
    </row>
    <row r="217" spans="2:32" ht="12.75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Z217" s="13"/>
      <c r="AA217" s="13"/>
      <c r="AB217" s="13"/>
      <c r="AC217" s="13"/>
      <c r="AD217" s="13"/>
      <c r="AE217" s="13"/>
      <c r="AF217" s="13"/>
    </row>
    <row r="218" spans="2:32" ht="12.75" customHeight="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Z218" s="13"/>
      <c r="AA218" s="13"/>
      <c r="AB218" s="13"/>
      <c r="AC218" s="13"/>
      <c r="AD218" s="13"/>
      <c r="AE218" s="13"/>
      <c r="AF218" s="13"/>
    </row>
    <row r="219" spans="2:32" ht="12.75" customHeight="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Z219" s="13"/>
      <c r="AA219" s="13"/>
      <c r="AB219" s="13"/>
      <c r="AC219" s="13"/>
      <c r="AD219" s="13"/>
      <c r="AE219" s="13"/>
      <c r="AF219" s="13"/>
    </row>
    <row r="220" spans="2:32" ht="12.75" customHeight="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Z220" s="13"/>
      <c r="AA220" s="13"/>
      <c r="AB220" s="13"/>
      <c r="AC220" s="13"/>
      <c r="AD220" s="13"/>
      <c r="AE220" s="13"/>
      <c r="AF220" s="13"/>
    </row>
    <row r="221" spans="2:32" ht="12.75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Z221" s="13"/>
      <c r="AA221" s="13"/>
      <c r="AB221" s="13"/>
      <c r="AC221" s="13"/>
      <c r="AD221" s="13"/>
      <c r="AE221" s="13"/>
      <c r="AF221" s="13"/>
    </row>
    <row r="222" spans="2:32" ht="12.75" customHeight="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Z222" s="13"/>
      <c r="AA222" s="13"/>
      <c r="AB222" s="13"/>
      <c r="AC222" s="13"/>
      <c r="AD222" s="13"/>
      <c r="AE222" s="13"/>
      <c r="AF222" s="13"/>
    </row>
    <row r="223" spans="2:32" ht="12.75" customHeight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Z223" s="13"/>
      <c r="AA223" s="13"/>
      <c r="AB223" s="13"/>
      <c r="AC223" s="13"/>
      <c r="AD223" s="13"/>
      <c r="AE223" s="13"/>
      <c r="AF223" s="13"/>
    </row>
    <row r="224" spans="2:32" ht="12.75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Z224" s="13"/>
      <c r="AA224" s="13"/>
      <c r="AB224" s="13"/>
      <c r="AC224" s="13"/>
      <c r="AD224" s="13"/>
      <c r="AE224" s="13"/>
      <c r="AF224" s="13"/>
    </row>
    <row r="225" spans="9:31" s="13" customFormat="1" ht="12.75" customHeight="1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Z225" s="101"/>
      <c r="AA225" s="101"/>
      <c r="AB225" s="110"/>
      <c r="AC225" s="101"/>
      <c r="AD225" s="101"/>
      <c r="AE225" s="101"/>
    </row>
    <row r="226" spans="9:31" s="13" customFormat="1" ht="12.75" customHeight="1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Z226" s="101"/>
      <c r="AA226" s="101"/>
      <c r="AB226" s="110"/>
      <c r="AC226" s="101"/>
      <c r="AD226" s="101"/>
      <c r="AE226" s="101"/>
    </row>
    <row r="227" spans="9:31" s="13" customFormat="1" ht="12.75" customHeight="1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Z227" s="101"/>
      <c r="AA227" s="101"/>
      <c r="AB227" s="110"/>
      <c r="AC227" s="101"/>
      <c r="AD227" s="101"/>
      <c r="AE227" s="101"/>
    </row>
    <row r="228" spans="9:31" s="13" customFormat="1" ht="12.75" customHeight="1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Z228" s="101"/>
      <c r="AA228" s="101"/>
      <c r="AB228" s="110"/>
      <c r="AC228" s="101"/>
      <c r="AD228" s="101"/>
      <c r="AE228" s="101"/>
    </row>
    <row r="229" spans="9:31" s="13" customFormat="1" ht="12.75" customHeight="1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Z229" s="101"/>
      <c r="AA229" s="101"/>
      <c r="AB229" s="110"/>
      <c r="AC229" s="101"/>
      <c r="AD229" s="101"/>
      <c r="AE229" s="101"/>
    </row>
    <row r="230" spans="9:31" s="13" customFormat="1" ht="12.75" customHeight="1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Z230" s="101"/>
      <c r="AA230" s="101"/>
      <c r="AB230" s="110"/>
      <c r="AC230" s="101"/>
      <c r="AD230" s="101"/>
      <c r="AE230" s="101"/>
    </row>
    <row r="231" spans="9:31" s="32" customFormat="1" ht="12.75" customHeight="1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Z231" s="101"/>
      <c r="AA231" s="101"/>
      <c r="AB231" s="110"/>
      <c r="AC231" s="101"/>
      <c r="AD231" s="101"/>
      <c r="AE231" s="101"/>
    </row>
    <row r="232" spans="9:31" s="32" customFormat="1" ht="12.75" customHeight="1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Z232" s="101"/>
      <c r="AA232" s="101"/>
      <c r="AB232" s="110"/>
      <c r="AC232" s="101"/>
      <c r="AD232" s="101"/>
      <c r="AE232" s="101"/>
    </row>
    <row r="233" spans="9:31" s="13" customFormat="1" ht="12.75" customHeight="1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Z233" s="101"/>
      <c r="AA233" s="101"/>
      <c r="AB233" s="110"/>
      <c r="AC233" s="101"/>
      <c r="AD233" s="101"/>
      <c r="AE233" s="101"/>
    </row>
    <row r="234" spans="9:31" s="13" customFormat="1" ht="12.75" customHeight="1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Z234" s="101"/>
      <c r="AA234" s="101"/>
      <c r="AB234" s="110"/>
      <c r="AC234" s="101"/>
      <c r="AD234" s="101"/>
      <c r="AE234" s="101"/>
    </row>
    <row r="235" spans="9:31" s="13" customFormat="1" ht="12.75" customHeight="1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Z235" s="101"/>
      <c r="AA235" s="101"/>
      <c r="AB235" s="110"/>
      <c r="AC235" s="101"/>
      <c r="AD235" s="101"/>
      <c r="AE235" s="101"/>
    </row>
    <row r="236" spans="9:31" s="13" customFormat="1" ht="12.75" customHeight="1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Z236" s="101"/>
      <c r="AA236" s="101"/>
      <c r="AB236" s="110"/>
      <c r="AC236" s="101"/>
      <c r="AD236" s="101"/>
      <c r="AE236" s="101"/>
    </row>
    <row r="237" spans="9:31" s="13" customFormat="1" ht="12.75" customHeight="1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Z237" s="101"/>
      <c r="AA237" s="101"/>
      <c r="AB237" s="110"/>
      <c r="AC237" s="101"/>
      <c r="AD237" s="101"/>
      <c r="AE237" s="101"/>
    </row>
    <row r="238" spans="9:31" s="13" customFormat="1" ht="12.75" customHeight="1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Z238" s="101"/>
      <c r="AA238" s="101"/>
      <c r="AB238" s="110"/>
      <c r="AC238" s="101"/>
      <c r="AD238" s="101"/>
      <c r="AE238" s="101"/>
    </row>
    <row r="239" spans="9:31" s="13" customFormat="1" ht="12.75" customHeight="1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Z239" s="101"/>
      <c r="AA239" s="101"/>
      <c r="AB239" s="110"/>
      <c r="AC239" s="101"/>
      <c r="AD239" s="101"/>
      <c r="AE239" s="101"/>
    </row>
    <row r="240" spans="9:31" s="13" customFormat="1" ht="12.75" customHeight="1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Z240" s="101"/>
      <c r="AA240" s="101"/>
      <c r="AB240" s="110"/>
      <c r="AC240" s="101"/>
      <c r="AD240" s="101"/>
      <c r="AE240" s="101"/>
    </row>
    <row r="241" spans="2:32" ht="12.75" customHeight="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Z241" s="13"/>
      <c r="AA241" s="13"/>
      <c r="AB241" s="13"/>
      <c r="AC241" s="13"/>
      <c r="AD241" s="13"/>
      <c r="AE241" s="13"/>
      <c r="AF241" s="13"/>
    </row>
    <row r="242" spans="2:32" ht="12.75" customHeight="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Z242" s="13"/>
      <c r="AA242" s="13"/>
      <c r="AB242" s="13"/>
      <c r="AC242" s="13"/>
      <c r="AD242" s="13"/>
      <c r="AE242" s="13"/>
      <c r="AF242" s="13"/>
    </row>
    <row r="243" spans="2:32" ht="12.75" customHeight="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Z243" s="13"/>
      <c r="AA243" s="13"/>
      <c r="AB243" s="13"/>
      <c r="AC243" s="13"/>
      <c r="AD243" s="13"/>
      <c r="AE243" s="13"/>
      <c r="AF243" s="13"/>
    </row>
    <row r="244" spans="2:32" ht="12.75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Z244" s="13"/>
      <c r="AA244" s="13"/>
      <c r="AB244" s="13"/>
      <c r="AC244" s="13"/>
      <c r="AD244" s="13"/>
      <c r="AE244" s="13"/>
      <c r="AF244" s="13"/>
    </row>
    <row r="245" spans="2:32" ht="12.75" customHeight="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Z245" s="13"/>
      <c r="AA245" s="13"/>
      <c r="AB245" s="13"/>
      <c r="AC245" s="13"/>
      <c r="AD245" s="13"/>
      <c r="AE245" s="13"/>
      <c r="AF245" s="13"/>
    </row>
    <row r="246" spans="2:32" ht="12.75" customHeight="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Z246" s="13"/>
      <c r="AA246" s="13"/>
      <c r="AB246" s="13"/>
      <c r="AC246" s="13"/>
      <c r="AD246" s="13"/>
      <c r="AE246" s="13"/>
      <c r="AF246" s="13"/>
    </row>
    <row r="247" spans="2:32" ht="12.75" customHeight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Z247" s="13"/>
      <c r="AA247" s="13"/>
      <c r="AB247" s="13"/>
      <c r="AC247" s="13"/>
      <c r="AD247" s="13"/>
      <c r="AE247" s="13"/>
      <c r="AF247" s="13"/>
    </row>
    <row r="248" spans="2:32" ht="12.75" customHeight="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Z248" s="13"/>
      <c r="AA248" s="13"/>
      <c r="AB248" s="13"/>
      <c r="AC248" s="13"/>
      <c r="AD248" s="13"/>
      <c r="AE248" s="13"/>
      <c r="AF248" s="13"/>
    </row>
    <row r="249" spans="2:32" ht="12.75" customHeight="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Z249" s="13"/>
      <c r="AA249" s="13"/>
      <c r="AB249" s="13"/>
      <c r="AC249" s="13"/>
      <c r="AD249" s="13"/>
      <c r="AE249" s="13"/>
      <c r="AF249" s="13"/>
    </row>
    <row r="250" spans="2:32" ht="12.75" customHeight="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Z250" s="13"/>
      <c r="AA250" s="13"/>
      <c r="AB250" s="13"/>
      <c r="AC250" s="13"/>
      <c r="AD250" s="13"/>
      <c r="AE250" s="13"/>
      <c r="AF250" s="13"/>
    </row>
    <row r="251" spans="2:32" ht="12.75" customHeight="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Z251" s="13"/>
      <c r="AA251" s="13"/>
      <c r="AB251" s="13"/>
      <c r="AC251" s="13"/>
      <c r="AD251" s="13"/>
      <c r="AE251" s="13"/>
      <c r="AF251" s="13"/>
    </row>
    <row r="252" spans="2:32" ht="12.75" customHeight="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Z252" s="13"/>
      <c r="AA252" s="13"/>
      <c r="AB252" s="13"/>
      <c r="AC252" s="13"/>
      <c r="AD252" s="13"/>
      <c r="AE252" s="13"/>
      <c r="AF252" s="13"/>
    </row>
    <row r="253" spans="2:32" ht="12.75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Z253" s="13"/>
      <c r="AA253" s="13"/>
      <c r="AB253" s="13"/>
      <c r="AC253" s="13"/>
      <c r="AD253" s="13"/>
      <c r="AE253" s="13"/>
      <c r="AF253" s="13"/>
    </row>
  </sheetData>
  <sheetProtection/>
  <printOptions/>
  <pageMargins left="0.7500000000000001" right="0.7500000000000001" top="1" bottom="1" header="0.5" footer="0.5"/>
  <pageSetup fitToHeight="2" fitToWidth="2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A120">
      <selection activeCell="A147" sqref="A147"/>
    </sheetView>
  </sheetViews>
  <sheetFormatPr defaultColWidth="11.57421875" defaultRowHeight="12.75"/>
  <cols>
    <col min="1" max="1" width="14.00390625" style="0" customWidth="1"/>
    <col min="2" max="2" width="17.8515625" style="0" customWidth="1"/>
    <col min="3" max="3" width="8.7109375" style="0" customWidth="1"/>
    <col min="4" max="4" width="9.8515625" style="0" customWidth="1"/>
    <col min="5" max="5" width="15.421875" style="0" customWidth="1"/>
    <col min="6" max="6" width="22.28125" style="0" customWidth="1"/>
    <col min="7" max="7" width="30.7109375" style="0" customWidth="1"/>
    <col min="8" max="10" width="11.421875" style="0" customWidth="1"/>
    <col min="11" max="11" width="10.28125" style="0" customWidth="1"/>
    <col min="12" max="16384" width="11.421875" style="0" customWidth="1"/>
  </cols>
  <sheetData>
    <row r="1" spans="1:7" ht="12">
      <c r="A1" s="1" t="s">
        <v>289</v>
      </c>
      <c r="B1" s="1"/>
      <c r="C1" s="1"/>
      <c r="D1" s="1"/>
      <c r="E1" s="1"/>
      <c r="F1" s="1"/>
      <c r="G1" s="1"/>
    </row>
    <row r="2" spans="1:7" ht="12">
      <c r="A2" s="3" t="s">
        <v>346</v>
      </c>
      <c r="B2" s="1"/>
      <c r="C2" s="1"/>
      <c r="D2" s="1"/>
      <c r="E2" s="1"/>
      <c r="F2" s="1"/>
      <c r="G2" s="1"/>
    </row>
    <row r="3" spans="1:7" ht="12">
      <c r="A3" s="4" t="s">
        <v>359</v>
      </c>
      <c r="B3" s="1"/>
      <c r="C3" s="1"/>
      <c r="D3" s="1"/>
      <c r="E3" s="1"/>
      <c r="F3" s="1"/>
      <c r="G3" s="1"/>
    </row>
    <row r="4" spans="1:13" ht="12">
      <c r="A4" s="5" t="s">
        <v>136</v>
      </c>
      <c r="B4" s="5" t="s">
        <v>44</v>
      </c>
      <c r="C4" s="5" t="s">
        <v>131</v>
      </c>
      <c r="D4" s="5" t="s">
        <v>132</v>
      </c>
      <c r="E4" s="5" t="s">
        <v>174</v>
      </c>
      <c r="F4" s="5" t="s">
        <v>175</v>
      </c>
      <c r="G4" s="5" t="s">
        <v>220</v>
      </c>
      <c r="H4" s="5" t="s">
        <v>146</v>
      </c>
      <c r="I4" s="5" t="s">
        <v>147</v>
      </c>
      <c r="J4" s="5" t="s">
        <v>294</v>
      </c>
      <c r="K4" s="5" t="s">
        <v>148</v>
      </c>
      <c r="L4" s="5" t="s">
        <v>353</v>
      </c>
      <c r="M4" s="5" t="s">
        <v>354</v>
      </c>
    </row>
    <row r="5" spans="1:7" ht="12">
      <c r="A5" s="1" t="s">
        <v>171</v>
      </c>
      <c r="B5" s="1" t="s">
        <v>222</v>
      </c>
      <c r="C5" s="1">
        <v>460847</v>
      </c>
      <c r="D5" s="1">
        <v>5859058</v>
      </c>
      <c r="E5" s="1"/>
      <c r="F5" s="1" t="s">
        <v>172</v>
      </c>
      <c r="G5" s="1" t="s">
        <v>173</v>
      </c>
    </row>
    <row r="6" spans="1:7" ht="12">
      <c r="A6" s="1" t="s">
        <v>162</v>
      </c>
      <c r="B6" s="1" t="s">
        <v>222</v>
      </c>
      <c r="C6" s="1">
        <v>461198</v>
      </c>
      <c r="D6" s="1">
        <v>5855842</v>
      </c>
      <c r="E6" s="1"/>
      <c r="F6" s="1" t="s">
        <v>172</v>
      </c>
      <c r="G6" s="1" t="s">
        <v>173</v>
      </c>
    </row>
    <row r="7" spans="1:7" ht="12">
      <c r="A7" s="1" t="s">
        <v>76</v>
      </c>
      <c r="B7" s="1" t="s">
        <v>222</v>
      </c>
      <c r="C7" s="1">
        <v>465341</v>
      </c>
      <c r="D7" s="1">
        <v>5850506</v>
      </c>
      <c r="E7" s="1"/>
      <c r="F7" s="1" t="s">
        <v>172</v>
      </c>
      <c r="G7" s="1" t="s">
        <v>271</v>
      </c>
    </row>
    <row r="8" spans="1:7" ht="12">
      <c r="A8" s="1" t="s">
        <v>238</v>
      </c>
      <c r="B8" s="1" t="s">
        <v>222</v>
      </c>
      <c r="C8" s="1">
        <v>458334</v>
      </c>
      <c r="D8" s="1">
        <v>5873353</v>
      </c>
      <c r="E8" s="1"/>
      <c r="F8" s="1" t="s">
        <v>172</v>
      </c>
      <c r="G8" s="1" t="s">
        <v>304</v>
      </c>
    </row>
    <row r="9" spans="1:7" ht="12">
      <c r="A9" s="1" t="s">
        <v>305</v>
      </c>
      <c r="B9" s="1" t="s">
        <v>222</v>
      </c>
      <c r="C9" s="1">
        <v>461972</v>
      </c>
      <c r="D9" s="1">
        <v>5879194</v>
      </c>
      <c r="E9" s="1"/>
      <c r="F9" s="1" t="s">
        <v>172</v>
      </c>
      <c r="G9" s="1" t="s">
        <v>307</v>
      </c>
    </row>
    <row r="10" spans="1:7" ht="12">
      <c r="A10" s="1" t="s">
        <v>256</v>
      </c>
      <c r="B10" s="1" t="s">
        <v>222</v>
      </c>
      <c r="C10" s="1">
        <v>417817</v>
      </c>
      <c r="D10" s="1">
        <v>5907048</v>
      </c>
      <c r="E10" s="1"/>
      <c r="F10" s="1" t="s">
        <v>172</v>
      </c>
      <c r="G10" s="1" t="s">
        <v>257</v>
      </c>
    </row>
    <row r="11" spans="1:7" ht="12">
      <c r="A11" s="1" t="s">
        <v>277</v>
      </c>
      <c r="B11" s="1" t="s">
        <v>222</v>
      </c>
      <c r="C11" s="1">
        <v>417817</v>
      </c>
      <c r="D11" s="1">
        <v>5907048</v>
      </c>
      <c r="E11" s="1"/>
      <c r="F11" s="1" t="s">
        <v>172</v>
      </c>
      <c r="G11" s="1" t="s">
        <v>278</v>
      </c>
    </row>
    <row r="12" spans="1:7" ht="12">
      <c r="A12" s="1" t="s">
        <v>166</v>
      </c>
      <c r="B12" s="1" t="s">
        <v>222</v>
      </c>
      <c r="C12" s="1">
        <v>488199</v>
      </c>
      <c r="D12" s="1">
        <v>5724785</v>
      </c>
      <c r="E12" s="1"/>
      <c r="F12" s="1" t="s">
        <v>172</v>
      </c>
      <c r="G12" s="1" t="s">
        <v>234</v>
      </c>
    </row>
    <row r="13" spans="1:7" ht="13.5">
      <c r="A13" s="1" t="s">
        <v>347</v>
      </c>
      <c r="B13" s="1" t="s">
        <v>348</v>
      </c>
      <c r="C13" s="2">
        <v>330184</v>
      </c>
      <c r="D13" s="2">
        <v>5925348</v>
      </c>
      <c r="E13" s="1" t="s">
        <v>64</v>
      </c>
      <c r="F13" s="1" t="s">
        <v>172</v>
      </c>
      <c r="G13" s="1" t="s">
        <v>65</v>
      </c>
    </row>
    <row r="14" spans="1:7" ht="13.5">
      <c r="A14" s="1" t="s">
        <v>9</v>
      </c>
      <c r="B14" s="1" t="s">
        <v>348</v>
      </c>
      <c r="C14" s="2">
        <v>463900</v>
      </c>
      <c r="D14" s="2">
        <v>5939416</v>
      </c>
      <c r="E14" s="1" t="s">
        <v>64</v>
      </c>
      <c r="F14" s="1" t="s">
        <v>172</v>
      </c>
      <c r="G14" s="1" t="s">
        <v>10</v>
      </c>
    </row>
    <row r="15" spans="1:7" ht="13.5">
      <c r="A15" s="6" t="s">
        <v>239</v>
      </c>
      <c r="B15" s="1" t="s">
        <v>348</v>
      </c>
      <c r="C15" s="2">
        <v>438405</v>
      </c>
      <c r="D15" s="2">
        <v>5929695</v>
      </c>
      <c r="E15" s="1" t="s">
        <v>64</v>
      </c>
      <c r="F15" s="1" t="s">
        <v>172</v>
      </c>
      <c r="G15" s="1" t="s">
        <v>369</v>
      </c>
    </row>
    <row r="16" spans="1:7" ht="12">
      <c r="A16" s="1"/>
      <c r="B16" s="1"/>
      <c r="C16" s="1"/>
      <c r="D16" s="1"/>
      <c r="E16" s="1"/>
      <c r="F16" s="1"/>
      <c r="G16" s="1"/>
    </row>
    <row r="17" spans="1:7" ht="12">
      <c r="A17" s="4" t="s">
        <v>66</v>
      </c>
      <c r="B17" s="1"/>
      <c r="C17" s="1"/>
      <c r="D17" s="1"/>
      <c r="E17" s="1"/>
      <c r="F17" s="1"/>
      <c r="G17" s="1"/>
    </row>
    <row r="18" spans="1:7" ht="12">
      <c r="A18" s="5" t="s">
        <v>136</v>
      </c>
      <c r="B18" s="5" t="s">
        <v>44</v>
      </c>
      <c r="C18" s="5" t="s">
        <v>131</v>
      </c>
      <c r="D18" s="5" t="s">
        <v>132</v>
      </c>
      <c r="E18" s="5" t="s">
        <v>174</v>
      </c>
      <c r="F18" s="5" t="s">
        <v>175</v>
      </c>
      <c r="G18" s="5" t="s">
        <v>220</v>
      </c>
    </row>
    <row r="19" spans="1:7" ht="12">
      <c r="A19" s="1" t="s">
        <v>221</v>
      </c>
      <c r="B19" s="1" t="s">
        <v>222</v>
      </c>
      <c r="C19" s="1">
        <v>491003</v>
      </c>
      <c r="D19" s="1">
        <v>5871734</v>
      </c>
      <c r="E19" s="1"/>
      <c r="F19" s="1" t="s">
        <v>223</v>
      </c>
      <c r="G19" s="1" t="s">
        <v>370</v>
      </c>
    </row>
    <row r="20" spans="1:7" ht="12">
      <c r="A20" s="1" t="s">
        <v>73</v>
      </c>
      <c r="B20" s="1" t="s">
        <v>222</v>
      </c>
      <c r="C20" s="1">
        <v>491003</v>
      </c>
      <c r="D20" s="1">
        <v>5871734</v>
      </c>
      <c r="E20" s="1"/>
      <c r="F20" s="1" t="s">
        <v>223</v>
      </c>
      <c r="G20" s="1" t="s">
        <v>74</v>
      </c>
    </row>
    <row r="21" spans="1:7" ht="12">
      <c r="A21" s="1" t="s">
        <v>273</v>
      </c>
      <c r="B21" s="1" t="s">
        <v>222</v>
      </c>
      <c r="C21" s="1">
        <v>489758</v>
      </c>
      <c r="D21" s="1">
        <v>5872475</v>
      </c>
      <c r="E21" s="1"/>
      <c r="F21" s="1" t="s">
        <v>223</v>
      </c>
      <c r="G21" s="1" t="s">
        <v>15</v>
      </c>
    </row>
    <row r="22" spans="1:7" ht="12">
      <c r="A22" s="1" t="s">
        <v>205</v>
      </c>
      <c r="B22" s="1" t="s">
        <v>222</v>
      </c>
      <c r="C22" s="1">
        <v>488602</v>
      </c>
      <c r="D22" s="1">
        <v>5873442</v>
      </c>
      <c r="E22" s="1"/>
      <c r="F22" s="1" t="s">
        <v>223</v>
      </c>
      <c r="G22" s="1" t="s">
        <v>206</v>
      </c>
    </row>
    <row r="23" spans="1:7" ht="12">
      <c r="A23" s="1" t="s">
        <v>209</v>
      </c>
      <c r="B23" s="1" t="s">
        <v>222</v>
      </c>
      <c r="C23" s="1">
        <v>475688</v>
      </c>
      <c r="D23" s="1">
        <v>5867899</v>
      </c>
      <c r="E23" s="1"/>
      <c r="F23" s="1" t="s">
        <v>223</v>
      </c>
      <c r="G23" s="1" t="s">
        <v>307</v>
      </c>
    </row>
    <row r="24" spans="1:7" ht="13.5">
      <c r="A24" s="1" t="s">
        <v>36</v>
      </c>
      <c r="B24" s="1" t="s">
        <v>348</v>
      </c>
      <c r="C24" s="2">
        <v>300399</v>
      </c>
      <c r="D24" s="2">
        <v>5906608</v>
      </c>
      <c r="E24" s="1"/>
      <c r="F24" s="1" t="s">
        <v>223</v>
      </c>
      <c r="G24" s="1" t="s">
        <v>37</v>
      </c>
    </row>
    <row r="25" spans="1:7" ht="13.5">
      <c r="A25" s="1" t="s">
        <v>310</v>
      </c>
      <c r="B25" s="1" t="s">
        <v>348</v>
      </c>
      <c r="C25" s="2">
        <v>300779</v>
      </c>
      <c r="D25" s="2">
        <v>5906908</v>
      </c>
      <c r="E25" s="1"/>
      <c r="F25" s="1" t="s">
        <v>223</v>
      </c>
      <c r="G25" s="1" t="s">
        <v>8</v>
      </c>
    </row>
    <row r="26" spans="1:7" ht="13.5">
      <c r="A26" s="1" t="s">
        <v>302</v>
      </c>
      <c r="B26" s="1" t="s">
        <v>348</v>
      </c>
      <c r="C26" s="2">
        <v>408751</v>
      </c>
      <c r="D26" s="2">
        <v>5935579</v>
      </c>
      <c r="E26" s="1"/>
      <c r="F26" s="1" t="s">
        <v>223</v>
      </c>
      <c r="G26" s="1" t="s">
        <v>303</v>
      </c>
    </row>
    <row r="27" spans="1:7" ht="12">
      <c r="A27" s="1" t="s">
        <v>34</v>
      </c>
      <c r="B27" s="1" t="s">
        <v>240</v>
      </c>
      <c r="C27" s="7">
        <v>431442</v>
      </c>
      <c r="D27" s="7">
        <v>5823150</v>
      </c>
      <c r="E27" s="1"/>
      <c r="F27" s="1" t="s">
        <v>223</v>
      </c>
      <c r="G27" s="1" t="s">
        <v>143</v>
      </c>
    </row>
    <row r="28" spans="1:7" ht="13.5">
      <c r="A28" s="8" t="s">
        <v>35</v>
      </c>
      <c r="B28" s="1" t="s">
        <v>240</v>
      </c>
      <c r="C28" s="2">
        <v>401107</v>
      </c>
      <c r="D28" s="2">
        <v>5662217</v>
      </c>
      <c r="E28" s="1"/>
      <c r="F28" s="1" t="s">
        <v>223</v>
      </c>
      <c r="G28" s="1" t="s">
        <v>363</v>
      </c>
    </row>
    <row r="29" spans="1:7" ht="13.5">
      <c r="A29" s="1" t="s">
        <v>135</v>
      </c>
      <c r="B29" s="1" t="s">
        <v>348</v>
      </c>
      <c r="C29" s="2">
        <v>438405</v>
      </c>
      <c r="D29" s="2">
        <v>5929695</v>
      </c>
      <c r="E29" s="1" t="s">
        <v>64</v>
      </c>
      <c r="F29" s="1" t="s">
        <v>223</v>
      </c>
      <c r="G29" s="1" t="s">
        <v>301</v>
      </c>
    </row>
    <row r="30" spans="1:7" ht="12">
      <c r="A30" s="1"/>
      <c r="B30" s="1"/>
      <c r="C30" s="1"/>
      <c r="D30" s="1"/>
      <c r="E30" s="1"/>
      <c r="F30" s="1"/>
      <c r="G30" s="1"/>
    </row>
    <row r="31" spans="1:7" ht="12">
      <c r="A31" s="4" t="s">
        <v>358</v>
      </c>
      <c r="B31" s="1"/>
      <c r="C31" s="1"/>
      <c r="D31" s="1"/>
      <c r="E31" s="1"/>
      <c r="F31" s="1"/>
      <c r="G31" s="1"/>
    </row>
    <row r="32" spans="1:7" ht="12">
      <c r="A32" s="5" t="s">
        <v>136</v>
      </c>
      <c r="B32" s="5" t="s">
        <v>44</v>
      </c>
      <c r="C32" s="5" t="s">
        <v>131</v>
      </c>
      <c r="D32" s="5" t="s">
        <v>132</v>
      </c>
      <c r="E32" s="5" t="s">
        <v>174</v>
      </c>
      <c r="F32" s="5" t="s">
        <v>175</v>
      </c>
      <c r="G32" s="5" t="s">
        <v>220</v>
      </c>
    </row>
    <row r="33" spans="1:7" ht="13.5">
      <c r="A33" s="1" t="s">
        <v>360</v>
      </c>
      <c r="B33" s="1" t="s">
        <v>348</v>
      </c>
      <c r="C33" s="2">
        <v>300688</v>
      </c>
      <c r="D33" s="2">
        <v>5906957</v>
      </c>
      <c r="E33" s="1" t="s">
        <v>64</v>
      </c>
      <c r="F33" s="1" t="s">
        <v>272</v>
      </c>
      <c r="G33" s="1" t="s">
        <v>361</v>
      </c>
    </row>
    <row r="34" spans="1:7" ht="13.5">
      <c r="A34" s="1" t="s">
        <v>38</v>
      </c>
      <c r="B34" s="1" t="s">
        <v>348</v>
      </c>
      <c r="C34" s="2">
        <v>300688</v>
      </c>
      <c r="D34" s="2">
        <v>5906957</v>
      </c>
      <c r="E34" s="1" t="s">
        <v>64</v>
      </c>
      <c r="F34" s="1" t="s">
        <v>272</v>
      </c>
      <c r="G34" s="1" t="s">
        <v>130</v>
      </c>
    </row>
    <row r="35" spans="1:7" ht="13.5">
      <c r="A35" s="1" t="s">
        <v>120</v>
      </c>
      <c r="B35" s="1" t="s">
        <v>348</v>
      </c>
      <c r="C35" s="2">
        <v>308091</v>
      </c>
      <c r="D35" s="2">
        <v>5894401</v>
      </c>
      <c r="E35" s="1" t="s">
        <v>64</v>
      </c>
      <c r="F35" s="1" t="s">
        <v>272</v>
      </c>
      <c r="G35" s="1" t="s">
        <v>309</v>
      </c>
    </row>
    <row r="36" spans="1:7" ht="12">
      <c r="A36" s="1" t="s">
        <v>75</v>
      </c>
      <c r="B36" s="1" t="s">
        <v>222</v>
      </c>
      <c r="C36" s="1">
        <v>491003</v>
      </c>
      <c r="D36" s="1">
        <v>5871734</v>
      </c>
      <c r="E36" s="1"/>
      <c r="F36" s="1" t="s">
        <v>272</v>
      </c>
      <c r="G36" s="1" t="s">
        <v>269</v>
      </c>
    </row>
    <row r="37" spans="1:7" ht="12">
      <c r="A37" s="1" t="s">
        <v>270</v>
      </c>
      <c r="B37" s="1" t="s">
        <v>222</v>
      </c>
      <c r="C37" s="1">
        <v>491003</v>
      </c>
      <c r="D37" s="1">
        <v>5871734</v>
      </c>
      <c r="E37" s="1"/>
      <c r="F37" s="1" t="s">
        <v>272</v>
      </c>
      <c r="G37" s="1" t="s">
        <v>271</v>
      </c>
    </row>
    <row r="38" spans="1:7" ht="12">
      <c r="A38" s="1" t="s">
        <v>207</v>
      </c>
      <c r="B38" s="1" t="s">
        <v>222</v>
      </c>
      <c r="C38" s="1">
        <v>488602</v>
      </c>
      <c r="D38" s="1">
        <v>5873442</v>
      </c>
      <c r="E38" s="1"/>
      <c r="F38" s="1" t="s">
        <v>272</v>
      </c>
      <c r="G38" s="1" t="s">
        <v>208</v>
      </c>
    </row>
    <row r="39" spans="1:7" ht="12">
      <c r="A39" s="1" t="s">
        <v>163</v>
      </c>
      <c r="B39" s="1" t="s">
        <v>222</v>
      </c>
      <c r="C39" s="1">
        <v>464442</v>
      </c>
      <c r="D39" s="1">
        <v>5800576</v>
      </c>
      <c r="E39" s="1"/>
      <c r="F39" s="1" t="s">
        <v>272</v>
      </c>
      <c r="G39" s="1" t="s">
        <v>60</v>
      </c>
    </row>
    <row r="40" spans="1:7" ht="12">
      <c r="A40" s="1" t="s">
        <v>279</v>
      </c>
      <c r="B40" s="1" t="s">
        <v>222</v>
      </c>
      <c r="C40" s="1">
        <v>416099</v>
      </c>
      <c r="D40" s="1">
        <v>5908248</v>
      </c>
      <c r="E40" s="1"/>
      <c r="F40" s="1" t="s">
        <v>272</v>
      </c>
      <c r="G40" s="1" t="s">
        <v>271</v>
      </c>
    </row>
    <row r="41" spans="1:7" ht="12">
      <c r="A41" s="1" t="s">
        <v>336</v>
      </c>
      <c r="B41" s="1" t="s">
        <v>222</v>
      </c>
      <c r="C41" s="1">
        <v>488199</v>
      </c>
      <c r="D41" s="1">
        <v>5724785</v>
      </c>
      <c r="E41" s="1"/>
      <c r="F41" s="1" t="s">
        <v>272</v>
      </c>
      <c r="G41" s="1" t="s">
        <v>271</v>
      </c>
    </row>
    <row r="42" spans="1:7" ht="12">
      <c r="A42" s="1"/>
      <c r="B42" s="1"/>
      <c r="C42" s="1"/>
      <c r="D42" s="1"/>
      <c r="E42" s="1"/>
      <c r="F42" s="1"/>
      <c r="G42" s="1"/>
    </row>
    <row r="43" spans="1:7" ht="12">
      <c r="A43" s="3" t="s">
        <v>252</v>
      </c>
      <c r="B43" s="1"/>
      <c r="C43" s="1"/>
      <c r="D43" s="1"/>
      <c r="E43" s="1"/>
      <c r="F43" s="1"/>
      <c r="G43" s="1"/>
    </row>
    <row r="44" spans="1:7" ht="12">
      <c r="A44" s="4" t="s">
        <v>253</v>
      </c>
      <c r="B44" s="1"/>
      <c r="C44" s="1"/>
      <c r="D44" s="1"/>
      <c r="E44" s="1"/>
      <c r="F44" s="1"/>
      <c r="G44" s="1"/>
    </row>
    <row r="45" spans="1:7" ht="12">
      <c r="A45" s="5" t="s">
        <v>136</v>
      </c>
      <c r="B45" s="5" t="s">
        <v>44</v>
      </c>
      <c r="C45" s="5" t="s">
        <v>131</v>
      </c>
      <c r="D45" s="5" t="s">
        <v>132</v>
      </c>
      <c r="E45" s="5" t="s">
        <v>174</v>
      </c>
      <c r="F45" s="5" t="s">
        <v>175</v>
      </c>
      <c r="G45" s="5" t="s">
        <v>220</v>
      </c>
    </row>
    <row r="46" spans="1:7" ht="12">
      <c r="A46" s="1" t="s">
        <v>276</v>
      </c>
      <c r="B46" s="1" t="s">
        <v>222</v>
      </c>
      <c r="C46" s="1">
        <v>451196</v>
      </c>
      <c r="D46" s="1">
        <v>5714774</v>
      </c>
      <c r="E46" s="1"/>
      <c r="F46" s="1" t="s">
        <v>154</v>
      </c>
      <c r="G46" s="1" t="s">
        <v>55</v>
      </c>
    </row>
    <row r="47" spans="1:7" ht="12">
      <c r="A47" s="1" t="s">
        <v>56</v>
      </c>
      <c r="B47" s="1" t="s">
        <v>222</v>
      </c>
      <c r="C47" s="1">
        <v>451196</v>
      </c>
      <c r="D47" s="1">
        <v>5714774</v>
      </c>
      <c r="E47" s="1"/>
      <c r="F47" s="1" t="s">
        <v>154</v>
      </c>
      <c r="G47" s="1" t="s">
        <v>208</v>
      </c>
    </row>
    <row r="48" spans="1:7" ht="12">
      <c r="A48" s="1" t="s">
        <v>344</v>
      </c>
      <c r="B48" s="1" t="s">
        <v>222</v>
      </c>
      <c r="C48" s="1">
        <v>451530</v>
      </c>
      <c r="D48" s="1">
        <v>5713015</v>
      </c>
      <c r="E48" s="1"/>
      <c r="F48" s="1" t="s">
        <v>154</v>
      </c>
      <c r="G48" s="1" t="s">
        <v>208</v>
      </c>
    </row>
    <row r="49" spans="1:7" ht="12">
      <c r="A49" s="1" t="s">
        <v>69</v>
      </c>
      <c r="B49" s="1" t="s">
        <v>222</v>
      </c>
      <c r="C49" s="1">
        <v>442091</v>
      </c>
      <c r="D49" s="1">
        <v>5714326</v>
      </c>
      <c r="E49" s="1"/>
      <c r="F49" s="1" t="s">
        <v>154</v>
      </c>
      <c r="G49" s="1" t="s">
        <v>70</v>
      </c>
    </row>
    <row r="50" spans="1:7" ht="12">
      <c r="A50" s="1" t="s">
        <v>125</v>
      </c>
      <c r="B50" s="1" t="s">
        <v>222</v>
      </c>
      <c r="C50" s="1">
        <v>442091</v>
      </c>
      <c r="D50" s="1">
        <v>5714326</v>
      </c>
      <c r="E50" s="1"/>
      <c r="F50" s="1" t="s">
        <v>154</v>
      </c>
      <c r="G50" s="1" t="s">
        <v>126</v>
      </c>
    </row>
    <row r="51" spans="1:7" ht="12">
      <c r="A51" s="1" t="s">
        <v>95</v>
      </c>
      <c r="B51" s="1" t="s">
        <v>128</v>
      </c>
      <c r="C51" s="1">
        <v>539828</v>
      </c>
      <c r="D51" s="1">
        <v>5656131</v>
      </c>
      <c r="E51" s="1"/>
      <c r="F51" s="1" t="s">
        <v>154</v>
      </c>
      <c r="G51" s="1" t="s">
        <v>96</v>
      </c>
    </row>
    <row r="52" spans="1:7" ht="12">
      <c r="A52" s="1" t="s">
        <v>97</v>
      </c>
      <c r="B52" s="1" t="s">
        <v>128</v>
      </c>
      <c r="C52" s="1">
        <v>538056</v>
      </c>
      <c r="D52" s="1">
        <v>5656766</v>
      </c>
      <c r="E52" s="1"/>
      <c r="F52" s="1" t="s">
        <v>154</v>
      </c>
      <c r="G52" s="1" t="s">
        <v>96</v>
      </c>
    </row>
    <row r="53" spans="1:7" ht="12">
      <c r="A53" s="10" t="s">
        <v>224</v>
      </c>
      <c r="B53" s="11" t="s">
        <v>197</v>
      </c>
      <c r="C53" s="12">
        <v>422024</v>
      </c>
      <c r="D53" s="12">
        <v>5713018</v>
      </c>
      <c r="E53" s="11"/>
      <c r="F53" s="10" t="s">
        <v>154</v>
      </c>
      <c r="G53" s="10" t="s">
        <v>6</v>
      </c>
    </row>
    <row r="54" spans="1:7" ht="12">
      <c r="A54" s="10" t="s">
        <v>225</v>
      </c>
      <c r="B54" s="11" t="s">
        <v>197</v>
      </c>
      <c r="C54" s="12">
        <v>421788</v>
      </c>
      <c r="D54" s="12">
        <v>5713673</v>
      </c>
      <c r="E54" s="11"/>
      <c r="F54" s="10" t="s">
        <v>154</v>
      </c>
      <c r="G54" s="10" t="s">
        <v>6</v>
      </c>
    </row>
    <row r="55" spans="1:7" ht="12">
      <c r="A55" s="10" t="s">
        <v>226</v>
      </c>
      <c r="B55" s="11" t="s">
        <v>197</v>
      </c>
      <c r="C55" s="12">
        <v>424452</v>
      </c>
      <c r="D55" s="12">
        <v>5706908</v>
      </c>
      <c r="E55" s="11"/>
      <c r="F55" s="10" t="s">
        <v>154</v>
      </c>
      <c r="G55" s="10" t="s">
        <v>6</v>
      </c>
    </row>
    <row r="56" spans="1:7" ht="12">
      <c r="A56" s="10" t="s">
        <v>227</v>
      </c>
      <c r="B56" s="11" t="s">
        <v>197</v>
      </c>
      <c r="C56" s="12">
        <v>421562</v>
      </c>
      <c r="D56" s="12">
        <v>5713802</v>
      </c>
      <c r="E56" s="11"/>
      <c r="F56" s="10" t="s">
        <v>154</v>
      </c>
      <c r="G56" s="10" t="s">
        <v>6</v>
      </c>
    </row>
    <row r="57" spans="1:7" ht="12">
      <c r="A57" s="10" t="s">
        <v>228</v>
      </c>
      <c r="B57" s="11" t="s">
        <v>197</v>
      </c>
      <c r="C57" s="12">
        <v>421616</v>
      </c>
      <c r="D57" s="12">
        <v>5713794</v>
      </c>
      <c r="E57" s="11"/>
      <c r="F57" s="10" t="s">
        <v>154</v>
      </c>
      <c r="G57" s="10" t="s">
        <v>6</v>
      </c>
    </row>
    <row r="58" spans="1:7" ht="12">
      <c r="A58" s="10" t="s">
        <v>244</v>
      </c>
      <c r="B58" s="11" t="s">
        <v>197</v>
      </c>
      <c r="C58" s="12">
        <v>419907</v>
      </c>
      <c r="D58" s="12">
        <v>5712917</v>
      </c>
      <c r="E58" s="11"/>
      <c r="F58" s="10" t="s">
        <v>154</v>
      </c>
      <c r="G58" s="10" t="s">
        <v>180</v>
      </c>
    </row>
    <row r="59" spans="1:7" ht="12">
      <c r="A59" s="10" t="s">
        <v>245</v>
      </c>
      <c r="B59" s="11" t="s">
        <v>197</v>
      </c>
      <c r="C59" s="12">
        <v>423175</v>
      </c>
      <c r="D59" s="12">
        <v>5704619</v>
      </c>
      <c r="E59" s="11"/>
      <c r="F59" s="10" t="s">
        <v>154</v>
      </c>
      <c r="G59" s="10" t="s">
        <v>6</v>
      </c>
    </row>
    <row r="60" spans="1:7" ht="12">
      <c r="A60" s="10" t="s">
        <v>246</v>
      </c>
      <c r="B60" s="11" t="s">
        <v>197</v>
      </c>
      <c r="C60" s="12">
        <v>422590</v>
      </c>
      <c r="D60" s="12">
        <v>5712453</v>
      </c>
      <c r="E60" s="11"/>
      <c r="F60" s="10" t="s">
        <v>154</v>
      </c>
      <c r="G60" s="10" t="s">
        <v>6</v>
      </c>
    </row>
    <row r="61" spans="1:7" ht="12">
      <c r="A61" s="10" t="s">
        <v>248</v>
      </c>
      <c r="B61" s="11" t="s">
        <v>198</v>
      </c>
      <c r="C61" s="12">
        <v>538520</v>
      </c>
      <c r="D61" s="12">
        <v>5655724</v>
      </c>
      <c r="E61" s="11"/>
      <c r="F61" s="10" t="s">
        <v>154</v>
      </c>
      <c r="G61" s="10" t="s">
        <v>196</v>
      </c>
    </row>
    <row r="62" spans="1:7" ht="12">
      <c r="A62" s="10" t="s">
        <v>4</v>
      </c>
      <c r="B62" s="11" t="s">
        <v>198</v>
      </c>
      <c r="C62" s="12">
        <v>546392</v>
      </c>
      <c r="D62" s="12">
        <v>5661102</v>
      </c>
      <c r="E62" s="11"/>
      <c r="F62" s="10" t="s">
        <v>154</v>
      </c>
      <c r="G62" s="10" t="s">
        <v>183</v>
      </c>
    </row>
    <row r="63" spans="1:7" ht="12">
      <c r="A63" s="9"/>
      <c r="B63" s="1"/>
      <c r="C63" s="1"/>
      <c r="D63" s="1"/>
      <c r="E63" s="1"/>
      <c r="F63" s="1"/>
      <c r="G63" s="1"/>
    </row>
    <row r="64" spans="1:7" ht="12">
      <c r="A64" s="4" t="s">
        <v>98</v>
      </c>
      <c r="B64" s="1"/>
      <c r="C64" s="1"/>
      <c r="D64" s="1"/>
      <c r="E64" s="1"/>
      <c r="F64" s="1"/>
      <c r="G64" s="1"/>
    </row>
    <row r="65" spans="1:7" ht="12">
      <c r="A65" s="5" t="s">
        <v>136</v>
      </c>
      <c r="B65" s="5" t="s">
        <v>44</v>
      </c>
      <c r="C65" s="5" t="s">
        <v>131</v>
      </c>
      <c r="D65" s="5" t="s">
        <v>132</v>
      </c>
      <c r="E65" s="5" t="s">
        <v>174</v>
      </c>
      <c r="F65" s="5" t="s">
        <v>175</v>
      </c>
      <c r="G65" s="5" t="s">
        <v>220</v>
      </c>
    </row>
    <row r="66" spans="1:7" ht="12">
      <c r="A66" s="1" t="s">
        <v>99</v>
      </c>
      <c r="B66" s="1" t="s">
        <v>128</v>
      </c>
      <c r="C66" s="1">
        <v>469583</v>
      </c>
      <c r="D66" s="1">
        <v>5842075</v>
      </c>
      <c r="E66" s="1" t="s">
        <v>100</v>
      </c>
      <c r="F66" s="1" t="s">
        <v>21</v>
      </c>
      <c r="G66" s="1" t="s">
        <v>96</v>
      </c>
    </row>
    <row r="67" spans="1:7" ht="12">
      <c r="A67" s="1" t="s">
        <v>81</v>
      </c>
      <c r="B67" s="1" t="s">
        <v>128</v>
      </c>
      <c r="C67" s="1">
        <v>472266</v>
      </c>
      <c r="D67" s="1">
        <v>5834917</v>
      </c>
      <c r="E67" s="1" t="s">
        <v>100</v>
      </c>
      <c r="F67" s="1" t="s">
        <v>21</v>
      </c>
      <c r="G67" s="1" t="s">
        <v>22</v>
      </c>
    </row>
    <row r="68" spans="1:7" ht="12">
      <c r="A68" s="1" t="s">
        <v>27</v>
      </c>
      <c r="B68" s="1" t="s">
        <v>128</v>
      </c>
      <c r="C68" s="1">
        <v>512786</v>
      </c>
      <c r="D68" s="1">
        <v>5647086</v>
      </c>
      <c r="E68" s="1" t="s">
        <v>107</v>
      </c>
      <c r="F68" s="1" t="s">
        <v>2</v>
      </c>
      <c r="G68" s="1" t="s">
        <v>101</v>
      </c>
    </row>
    <row r="69" spans="1:7" ht="12">
      <c r="A69" s="1" t="s">
        <v>102</v>
      </c>
      <c r="B69" s="1" t="s">
        <v>128</v>
      </c>
      <c r="C69" s="1">
        <v>471114</v>
      </c>
      <c r="D69" s="1">
        <v>5837205</v>
      </c>
      <c r="E69" s="1" t="s">
        <v>100</v>
      </c>
      <c r="F69" s="1" t="s">
        <v>21</v>
      </c>
      <c r="G69" s="1" t="s">
        <v>96</v>
      </c>
    </row>
    <row r="70" spans="1:7" ht="12">
      <c r="A70" s="1" t="s">
        <v>103</v>
      </c>
      <c r="B70" s="1" t="s">
        <v>128</v>
      </c>
      <c r="C70" s="1">
        <v>513059</v>
      </c>
      <c r="D70" s="1">
        <v>5647157</v>
      </c>
      <c r="E70" s="1" t="s">
        <v>107</v>
      </c>
      <c r="F70" s="1" t="s">
        <v>2</v>
      </c>
      <c r="G70" s="1" t="s">
        <v>96</v>
      </c>
    </row>
    <row r="71" spans="1:7" ht="12">
      <c r="A71" s="6" t="s">
        <v>67</v>
      </c>
      <c r="B71" s="1" t="s">
        <v>128</v>
      </c>
      <c r="C71" s="1">
        <v>512546</v>
      </c>
      <c r="D71" s="1">
        <v>5646987</v>
      </c>
      <c r="E71" s="1" t="s">
        <v>107</v>
      </c>
      <c r="F71" s="1" t="s">
        <v>129</v>
      </c>
      <c r="G71" s="1" t="s">
        <v>130</v>
      </c>
    </row>
    <row r="72" spans="1:7" ht="12">
      <c r="A72" s="1" t="s">
        <v>300</v>
      </c>
      <c r="B72" s="1" t="s">
        <v>222</v>
      </c>
      <c r="C72" s="1">
        <v>469804</v>
      </c>
      <c r="D72" s="1">
        <v>5846639</v>
      </c>
      <c r="E72" s="1"/>
      <c r="F72" s="1" t="s">
        <v>107</v>
      </c>
      <c r="G72" s="1" t="s">
        <v>208</v>
      </c>
    </row>
    <row r="73" spans="1:7" ht="12">
      <c r="A73" s="1" t="s">
        <v>108</v>
      </c>
      <c r="B73" s="1" t="s">
        <v>222</v>
      </c>
      <c r="C73" s="1">
        <v>469804</v>
      </c>
      <c r="D73" s="1">
        <v>5846639</v>
      </c>
      <c r="E73" s="1"/>
      <c r="F73" s="1" t="s">
        <v>107</v>
      </c>
      <c r="G73" s="1" t="s">
        <v>109</v>
      </c>
    </row>
    <row r="74" spans="1:7" ht="12">
      <c r="A74" s="1" t="s">
        <v>214</v>
      </c>
      <c r="B74" s="1" t="s">
        <v>222</v>
      </c>
      <c r="C74" s="1">
        <v>469645</v>
      </c>
      <c r="D74" s="1">
        <v>5840808</v>
      </c>
      <c r="E74" s="1"/>
      <c r="F74" s="1" t="s">
        <v>107</v>
      </c>
      <c r="G74" s="1" t="s">
        <v>169</v>
      </c>
    </row>
    <row r="75" spans="1:7" ht="12">
      <c r="A75" s="1" t="s">
        <v>170</v>
      </c>
      <c r="B75" s="1" t="s">
        <v>222</v>
      </c>
      <c r="C75" s="1">
        <v>469697</v>
      </c>
      <c r="D75" s="1">
        <v>5840299</v>
      </c>
      <c r="E75" s="1"/>
      <c r="F75" s="1" t="s">
        <v>107</v>
      </c>
      <c r="G75" s="1" t="s">
        <v>237</v>
      </c>
    </row>
    <row r="76" spans="1:7" ht="12">
      <c r="A76" s="1"/>
      <c r="B76" s="1"/>
      <c r="C76" s="1"/>
      <c r="D76" s="1"/>
      <c r="E76" s="1"/>
      <c r="F76" s="1"/>
      <c r="G76" s="1"/>
    </row>
    <row r="77" spans="1:7" ht="12">
      <c r="A77" s="4" t="s">
        <v>285</v>
      </c>
      <c r="B77" s="1"/>
      <c r="C77" s="1"/>
      <c r="D77" s="1"/>
      <c r="E77" s="1"/>
      <c r="F77" s="1"/>
      <c r="G77" s="1"/>
    </row>
    <row r="78" spans="1:7" ht="12">
      <c r="A78" s="5" t="s">
        <v>136</v>
      </c>
      <c r="B78" s="5" t="s">
        <v>44</v>
      </c>
      <c r="C78" s="5" t="s">
        <v>131</v>
      </c>
      <c r="D78" s="5" t="s">
        <v>132</v>
      </c>
      <c r="E78" s="5" t="s">
        <v>174</v>
      </c>
      <c r="F78" s="5" t="s">
        <v>175</v>
      </c>
      <c r="G78" s="5" t="s">
        <v>220</v>
      </c>
    </row>
    <row r="79" spans="1:7" ht="12">
      <c r="A79" s="1" t="s">
        <v>338</v>
      </c>
      <c r="B79" s="1" t="s">
        <v>222</v>
      </c>
      <c r="C79" s="1">
        <v>479946</v>
      </c>
      <c r="D79" s="1">
        <v>5720135</v>
      </c>
      <c r="E79" s="1"/>
      <c r="F79" s="1" t="s">
        <v>339</v>
      </c>
      <c r="G79" s="1" t="s">
        <v>340</v>
      </c>
    </row>
    <row r="80" spans="1:7" ht="12">
      <c r="A80" s="1" t="s">
        <v>341</v>
      </c>
      <c r="B80" s="1" t="s">
        <v>222</v>
      </c>
      <c r="C80" s="1">
        <v>480242</v>
      </c>
      <c r="D80" s="1">
        <v>5714122</v>
      </c>
      <c r="E80" s="1"/>
      <c r="F80" s="1" t="s">
        <v>339</v>
      </c>
      <c r="G80" s="1" t="s">
        <v>342</v>
      </c>
    </row>
    <row r="81" spans="1:7" ht="12">
      <c r="A81" s="1" t="s">
        <v>149</v>
      </c>
      <c r="B81" s="1" t="s">
        <v>222</v>
      </c>
      <c r="C81" s="1">
        <v>479075</v>
      </c>
      <c r="D81" s="1">
        <v>5712907</v>
      </c>
      <c r="E81" s="1"/>
      <c r="F81" s="1" t="s">
        <v>339</v>
      </c>
      <c r="G81" s="1" t="s">
        <v>12</v>
      </c>
    </row>
    <row r="82" spans="1:7" ht="12">
      <c r="A82" s="1" t="s">
        <v>286</v>
      </c>
      <c r="B82" s="1" t="s">
        <v>222</v>
      </c>
      <c r="C82" s="1">
        <v>476322</v>
      </c>
      <c r="D82" s="1">
        <v>5703371</v>
      </c>
      <c r="E82" s="1"/>
      <c r="F82" s="1" t="s">
        <v>339</v>
      </c>
      <c r="G82" s="1" t="s">
        <v>199</v>
      </c>
    </row>
    <row r="83" spans="1:7" ht="12">
      <c r="A83" s="1" t="s">
        <v>200</v>
      </c>
      <c r="B83" s="1" t="s">
        <v>222</v>
      </c>
      <c r="C83" s="1">
        <v>476322</v>
      </c>
      <c r="D83" s="1">
        <v>5703371</v>
      </c>
      <c r="E83" s="1"/>
      <c r="F83" s="1" t="s">
        <v>339</v>
      </c>
      <c r="G83" s="1" t="s">
        <v>235</v>
      </c>
    </row>
    <row r="84" spans="1:7" ht="12">
      <c r="A84" s="1" t="s">
        <v>236</v>
      </c>
      <c r="B84" s="1" t="s">
        <v>222</v>
      </c>
      <c r="C84" s="1">
        <v>476322</v>
      </c>
      <c r="D84" s="1">
        <v>5703371</v>
      </c>
      <c r="E84" s="1"/>
      <c r="F84" s="1" t="s">
        <v>339</v>
      </c>
      <c r="G84" s="1" t="s">
        <v>355</v>
      </c>
    </row>
    <row r="85" spans="1:7" ht="12">
      <c r="A85" s="1" t="s">
        <v>127</v>
      </c>
      <c r="B85" s="1" t="s">
        <v>222</v>
      </c>
      <c r="C85" s="1">
        <v>437514</v>
      </c>
      <c r="D85" s="1">
        <v>5716565</v>
      </c>
      <c r="E85" s="1"/>
      <c r="F85" s="1" t="s">
        <v>339</v>
      </c>
      <c r="G85" s="1" t="s">
        <v>355</v>
      </c>
    </row>
    <row r="86" spans="1:7" ht="12">
      <c r="A86" s="1" t="s">
        <v>343</v>
      </c>
      <c r="B86" s="1" t="s">
        <v>222</v>
      </c>
      <c r="C86" s="1">
        <v>434914</v>
      </c>
      <c r="D86" s="1">
        <v>5718296</v>
      </c>
      <c r="E86" s="1"/>
      <c r="F86" s="1" t="s">
        <v>339</v>
      </c>
      <c r="G86" s="1" t="s">
        <v>355</v>
      </c>
    </row>
    <row r="87" spans="1:7" ht="12">
      <c r="A87" s="1" t="s">
        <v>23</v>
      </c>
      <c r="B87" s="1" t="s">
        <v>128</v>
      </c>
      <c r="C87" s="1">
        <v>481831</v>
      </c>
      <c r="D87" s="1">
        <v>5701760</v>
      </c>
      <c r="E87" s="1"/>
      <c r="F87" s="1" t="s">
        <v>339</v>
      </c>
      <c r="G87" s="1" t="s">
        <v>24</v>
      </c>
    </row>
    <row r="88" spans="1:7" ht="12">
      <c r="A88" s="1"/>
      <c r="B88" s="1"/>
      <c r="C88" s="1"/>
      <c r="D88" s="1"/>
      <c r="E88" s="1"/>
      <c r="F88" s="1"/>
      <c r="G88" s="1"/>
    </row>
    <row r="89" spans="1:7" ht="12">
      <c r="A89" s="4" t="s">
        <v>187</v>
      </c>
      <c r="B89" s="1"/>
      <c r="C89" s="1"/>
      <c r="D89" s="1"/>
      <c r="E89" s="1"/>
      <c r="F89" s="1"/>
      <c r="G89" s="1"/>
    </row>
    <row r="90" spans="1:7" ht="12">
      <c r="A90" s="5" t="s">
        <v>136</v>
      </c>
      <c r="B90" s="5" t="s">
        <v>44</v>
      </c>
      <c r="C90" s="5" t="s">
        <v>131</v>
      </c>
      <c r="D90" s="5" t="s">
        <v>132</v>
      </c>
      <c r="E90" s="5" t="s">
        <v>174</v>
      </c>
      <c r="F90" s="5" t="s">
        <v>175</v>
      </c>
      <c r="G90" s="5" t="s">
        <v>220</v>
      </c>
    </row>
    <row r="91" spans="1:7" ht="12">
      <c r="A91" s="1" t="s">
        <v>3</v>
      </c>
      <c r="B91" s="1" t="s">
        <v>222</v>
      </c>
      <c r="C91" s="1">
        <v>429011</v>
      </c>
      <c r="D91" s="1">
        <v>5908408</v>
      </c>
      <c r="E91" s="1"/>
      <c r="F91" s="1" t="s">
        <v>176</v>
      </c>
      <c r="G91" s="1" t="s">
        <v>288</v>
      </c>
    </row>
    <row r="92" spans="1:7" ht="12">
      <c r="A92" s="1" t="s">
        <v>40</v>
      </c>
      <c r="B92" s="1" t="s">
        <v>222</v>
      </c>
      <c r="C92" s="1">
        <v>429011</v>
      </c>
      <c r="D92" s="1">
        <v>5908408</v>
      </c>
      <c r="E92" s="1"/>
      <c r="F92" s="1" t="s">
        <v>176</v>
      </c>
      <c r="G92" s="1" t="s">
        <v>39</v>
      </c>
    </row>
    <row r="93" spans="1:7" ht="12">
      <c r="A93" s="1" t="s">
        <v>41</v>
      </c>
      <c r="B93" s="1" t="s">
        <v>222</v>
      </c>
      <c r="C93" s="1">
        <v>427710</v>
      </c>
      <c r="D93" s="1">
        <v>5980603</v>
      </c>
      <c r="E93" s="1"/>
      <c r="F93" s="1" t="s">
        <v>176</v>
      </c>
      <c r="G93" s="1" t="s">
        <v>42</v>
      </c>
    </row>
    <row r="94" spans="1:7" ht="12">
      <c r="A94" s="1" t="s">
        <v>43</v>
      </c>
      <c r="B94" s="1" t="s">
        <v>222</v>
      </c>
      <c r="C94" s="1">
        <v>427366</v>
      </c>
      <c r="D94" s="1">
        <v>5908524</v>
      </c>
      <c r="E94" s="1"/>
      <c r="F94" s="1" t="s">
        <v>176</v>
      </c>
      <c r="G94" s="1" t="s">
        <v>219</v>
      </c>
    </row>
    <row r="95" spans="1:7" ht="12">
      <c r="A95" s="1" t="s">
        <v>82</v>
      </c>
      <c r="B95" s="1" t="s">
        <v>222</v>
      </c>
      <c r="C95" s="1">
        <v>426532</v>
      </c>
      <c r="D95" s="1">
        <v>5907456</v>
      </c>
      <c r="E95" s="1"/>
      <c r="F95" s="1" t="s">
        <v>176</v>
      </c>
      <c r="G95" s="1" t="s">
        <v>215</v>
      </c>
    </row>
    <row r="96" spans="1:7" ht="12">
      <c r="A96" s="1" t="s">
        <v>216</v>
      </c>
      <c r="B96" s="1" t="s">
        <v>222</v>
      </c>
      <c r="C96" s="1">
        <v>426532</v>
      </c>
      <c r="D96" s="1">
        <v>5907456</v>
      </c>
      <c r="E96" s="1"/>
      <c r="F96" s="1" t="s">
        <v>176</v>
      </c>
      <c r="G96" s="1" t="s">
        <v>311</v>
      </c>
    </row>
    <row r="97" spans="1:7" ht="12">
      <c r="A97" s="1" t="s">
        <v>297</v>
      </c>
      <c r="B97" s="1" t="s">
        <v>222</v>
      </c>
      <c r="C97" s="1">
        <v>434416</v>
      </c>
      <c r="D97" s="1">
        <v>5909526</v>
      </c>
      <c r="E97" s="1"/>
      <c r="F97" s="1" t="s">
        <v>176</v>
      </c>
      <c r="G97" s="1" t="s">
        <v>215</v>
      </c>
    </row>
    <row r="98" spans="1:7" ht="12">
      <c r="A98" s="1" t="s">
        <v>298</v>
      </c>
      <c r="B98" s="1" t="s">
        <v>222</v>
      </c>
      <c r="C98" s="1">
        <v>432011</v>
      </c>
      <c r="D98" s="1">
        <v>5906599</v>
      </c>
      <c r="E98" s="1"/>
      <c r="F98" s="1" t="s">
        <v>176</v>
      </c>
      <c r="G98" s="1" t="s">
        <v>250</v>
      </c>
    </row>
    <row r="99" spans="1:7" ht="12">
      <c r="A99" s="1"/>
      <c r="B99" s="1"/>
      <c r="C99" s="1"/>
      <c r="D99" s="1"/>
      <c r="E99" s="1"/>
      <c r="F99" s="1"/>
      <c r="G99" s="1"/>
    </row>
    <row r="100" spans="1:7" ht="12">
      <c r="A100" s="3" t="s">
        <v>249</v>
      </c>
      <c r="B100" s="1"/>
      <c r="C100" s="1"/>
      <c r="D100" s="1"/>
      <c r="E100" s="1"/>
      <c r="F100" s="1"/>
      <c r="G100" s="1"/>
    </row>
    <row r="101" spans="1:7" ht="12">
      <c r="A101" s="4" t="s">
        <v>31</v>
      </c>
      <c r="B101" s="1"/>
      <c r="C101" s="1"/>
      <c r="D101" s="1"/>
      <c r="E101" s="1"/>
      <c r="F101" s="1"/>
      <c r="G101" s="1"/>
    </row>
    <row r="102" spans="1:7" ht="12">
      <c r="A102" s="5" t="s">
        <v>136</v>
      </c>
      <c r="B102" s="5" t="s">
        <v>44</v>
      </c>
      <c r="C102" s="5" t="s">
        <v>131</v>
      </c>
      <c r="D102" s="5" t="s">
        <v>132</v>
      </c>
      <c r="E102" s="5" t="s">
        <v>174</v>
      </c>
      <c r="F102" s="5" t="s">
        <v>175</v>
      </c>
      <c r="G102" s="5" t="s">
        <v>220</v>
      </c>
    </row>
    <row r="103" spans="1:7" ht="12">
      <c r="A103" s="1" t="s">
        <v>122</v>
      </c>
      <c r="B103" s="1" t="s">
        <v>222</v>
      </c>
      <c r="C103" s="1">
        <v>422441</v>
      </c>
      <c r="D103" s="1">
        <v>5693798</v>
      </c>
      <c r="E103" s="1"/>
      <c r="F103" s="1" t="s">
        <v>124</v>
      </c>
      <c r="G103" s="1" t="s">
        <v>123</v>
      </c>
    </row>
    <row r="104" spans="1:7" ht="12">
      <c r="A104" s="1" t="s">
        <v>71</v>
      </c>
      <c r="B104" s="1" t="s">
        <v>222</v>
      </c>
      <c r="C104" s="1">
        <v>422441</v>
      </c>
      <c r="D104" s="1">
        <v>5693798</v>
      </c>
      <c r="E104" s="1"/>
      <c r="F104" s="1" t="s">
        <v>124</v>
      </c>
      <c r="G104" s="1" t="s">
        <v>72</v>
      </c>
    </row>
    <row r="105" spans="1:7" ht="12">
      <c r="A105" s="1" t="s">
        <v>117</v>
      </c>
      <c r="B105" s="1" t="s">
        <v>222</v>
      </c>
      <c r="C105" s="1">
        <v>429475</v>
      </c>
      <c r="D105" s="1">
        <v>5698474</v>
      </c>
      <c r="E105" s="1"/>
      <c r="F105" s="1" t="s">
        <v>124</v>
      </c>
      <c r="G105" s="1" t="s">
        <v>230</v>
      </c>
    </row>
    <row r="106" spans="1:7" ht="12">
      <c r="A106" s="1" t="s">
        <v>203</v>
      </c>
      <c r="B106" s="1" t="s">
        <v>222</v>
      </c>
      <c r="C106" s="1">
        <v>404623</v>
      </c>
      <c r="D106" s="1">
        <v>5716072</v>
      </c>
      <c r="E106" s="1"/>
      <c r="F106" s="1" t="s">
        <v>124</v>
      </c>
      <c r="G106" s="1" t="s">
        <v>62</v>
      </c>
    </row>
    <row r="107" spans="1:7" ht="12">
      <c r="A107" s="1" t="s">
        <v>63</v>
      </c>
      <c r="B107" s="1" t="s">
        <v>222</v>
      </c>
      <c r="C107" s="1">
        <v>404460</v>
      </c>
      <c r="D107" s="1">
        <v>5715489</v>
      </c>
      <c r="E107" s="1"/>
      <c r="F107" s="1" t="s">
        <v>124</v>
      </c>
      <c r="G107" s="1" t="s">
        <v>141</v>
      </c>
    </row>
    <row r="108" spans="1:7" ht="12">
      <c r="A108" s="1" t="s">
        <v>142</v>
      </c>
      <c r="B108" s="1" t="s">
        <v>222</v>
      </c>
      <c r="C108" s="1">
        <v>403691</v>
      </c>
      <c r="D108" s="1">
        <v>5710540</v>
      </c>
      <c r="E108" s="1"/>
      <c r="F108" s="1" t="s">
        <v>124</v>
      </c>
      <c r="G108" s="1" t="s">
        <v>333</v>
      </c>
    </row>
    <row r="109" spans="1:7" ht="12">
      <c r="A109" s="1" t="s">
        <v>68</v>
      </c>
      <c r="B109" s="1" t="s">
        <v>222</v>
      </c>
      <c r="C109" s="1">
        <v>403798</v>
      </c>
      <c r="D109" s="1">
        <v>5709473</v>
      </c>
      <c r="E109" s="1"/>
      <c r="F109" s="1" t="s">
        <v>124</v>
      </c>
      <c r="G109" s="1" t="s">
        <v>83</v>
      </c>
    </row>
    <row r="110" spans="1:7" ht="12">
      <c r="A110" s="1" t="s">
        <v>84</v>
      </c>
      <c r="B110" s="1" t="s">
        <v>222</v>
      </c>
      <c r="C110" s="1">
        <v>404005</v>
      </c>
      <c r="D110" s="1">
        <v>5708574</v>
      </c>
      <c r="E110" s="1"/>
      <c r="F110" s="1" t="s">
        <v>124</v>
      </c>
      <c r="G110" s="1" t="s">
        <v>85</v>
      </c>
    </row>
    <row r="111" spans="1:7" ht="12">
      <c r="A111" s="1" t="s">
        <v>86</v>
      </c>
      <c r="B111" s="1" t="s">
        <v>222</v>
      </c>
      <c r="C111" s="1">
        <v>403632</v>
      </c>
      <c r="D111" s="1">
        <v>5722782</v>
      </c>
      <c r="E111" s="1"/>
      <c r="F111" s="1" t="s">
        <v>124</v>
      </c>
      <c r="G111" s="1" t="s">
        <v>151</v>
      </c>
    </row>
    <row r="112" spans="1:7" ht="12">
      <c r="A112" s="10" t="s">
        <v>247</v>
      </c>
      <c r="B112" s="11" t="s">
        <v>182</v>
      </c>
      <c r="C112" s="12">
        <v>419527</v>
      </c>
      <c r="D112" s="12">
        <v>5713094</v>
      </c>
      <c r="E112" s="11"/>
      <c r="F112" s="10" t="s">
        <v>5</v>
      </c>
      <c r="G112" s="10" t="s">
        <v>6</v>
      </c>
    </row>
    <row r="113" spans="1:7" ht="12">
      <c r="A113" s="10"/>
      <c r="B113" s="11"/>
      <c r="C113" s="12"/>
      <c r="D113" s="12"/>
      <c r="E113" s="11"/>
      <c r="F113" s="10"/>
      <c r="G113" s="10"/>
    </row>
    <row r="114" spans="1:7" ht="12">
      <c r="A114" s="4" t="s">
        <v>365</v>
      </c>
      <c r="B114" s="1"/>
      <c r="C114" s="1"/>
      <c r="D114" s="1"/>
      <c r="E114" s="1"/>
      <c r="F114" s="1"/>
      <c r="G114" s="1"/>
    </row>
    <row r="115" spans="1:7" ht="12">
      <c r="A115" s="5" t="s">
        <v>136</v>
      </c>
      <c r="B115" s="5" t="s">
        <v>44</v>
      </c>
      <c r="C115" s="5" t="s">
        <v>131</v>
      </c>
      <c r="D115" s="5" t="s">
        <v>132</v>
      </c>
      <c r="E115" s="5" t="s">
        <v>174</v>
      </c>
      <c r="F115" s="5" t="s">
        <v>175</v>
      </c>
      <c r="G115" s="5" t="s">
        <v>220</v>
      </c>
    </row>
    <row r="116" spans="1:7" ht="12">
      <c r="A116" s="1" t="s">
        <v>118</v>
      </c>
      <c r="B116" s="1" t="s">
        <v>222</v>
      </c>
      <c r="C116" s="1">
        <v>439844</v>
      </c>
      <c r="D116" s="1">
        <v>5703669</v>
      </c>
      <c r="E116" s="1"/>
      <c r="F116" s="1" t="s">
        <v>121</v>
      </c>
      <c r="G116" s="1" t="s">
        <v>61</v>
      </c>
    </row>
    <row r="117" spans="1:7" ht="12">
      <c r="A117" s="1" t="s">
        <v>113</v>
      </c>
      <c r="B117" s="1" t="s">
        <v>128</v>
      </c>
      <c r="C117" s="1">
        <v>408342</v>
      </c>
      <c r="D117" s="1">
        <v>5716789</v>
      </c>
      <c r="E117" s="1" t="s">
        <v>121</v>
      </c>
      <c r="F117" s="1"/>
      <c r="G117" s="1" t="s">
        <v>96</v>
      </c>
    </row>
    <row r="118" spans="1:7" ht="12">
      <c r="A118" s="1" t="s">
        <v>114</v>
      </c>
      <c r="B118" s="1" t="s">
        <v>128</v>
      </c>
      <c r="C118" s="1">
        <v>407827</v>
      </c>
      <c r="D118" s="1">
        <v>5717584</v>
      </c>
      <c r="E118" s="1" t="s">
        <v>121</v>
      </c>
      <c r="F118" s="1" t="s">
        <v>115</v>
      </c>
      <c r="G118" s="1" t="s">
        <v>116</v>
      </c>
    </row>
    <row r="119" spans="1:7" ht="12">
      <c r="A119" s="1" t="s">
        <v>181</v>
      </c>
      <c r="B119" s="1" t="s">
        <v>128</v>
      </c>
      <c r="C119" s="1">
        <v>408028</v>
      </c>
      <c r="D119" s="1">
        <v>5716806</v>
      </c>
      <c r="E119" s="1" t="s">
        <v>121</v>
      </c>
      <c r="F119" s="1"/>
      <c r="G119" s="1" t="s">
        <v>188</v>
      </c>
    </row>
    <row r="120" spans="1:7" ht="12">
      <c r="A120" s="1" t="s">
        <v>77</v>
      </c>
      <c r="B120" s="1" t="s">
        <v>128</v>
      </c>
      <c r="C120" s="1">
        <v>408047</v>
      </c>
      <c r="D120" s="1">
        <v>5713778</v>
      </c>
      <c r="E120" s="1" t="s">
        <v>121</v>
      </c>
      <c r="F120" s="1"/>
      <c r="G120" s="1" t="s">
        <v>78</v>
      </c>
    </row>
    <row r="121" spans="1:7" ht="12">
      <c r="A121" s="1" t="s">
        <v>79</v>
      </c>
      <c r="B121" s="1" t="s">
        <v>128</v>
      </c>
      <c r="C121" s="1">
        <v>408016</v>
      </c>
      <c r="D121" s="1">
        <v>5712446</v>
      </c>
      <c r="E121" s="1" t="s">
        <v>121</v>
      </c>
      <c r="F121" s="1"/>
      <c r="G121" s="1" t="s">
        <v>80</v>
      </c>
    </row>
    <row r="122" spans="1:7" ht="12">
      <c r="A122" s="1" t="s">
        <v>104</v>
      </c>
      <c r="B122" s="1" t="s">
        <v>128</v>
      </c>
      <c r="C122" s="1">
        <v>408324</v>
      </c>
      <c r="D122" s="1">
        <v>5716807</v>
      </c>
      <c r="E122" s="1" t="s">
        <v>121</v>
      </c>
      <c r="F122" s="1" t="s">
        <v>105</v>
      </c>
      <c r="G122" s="1" t="s">
        <v>96</v>
      </c>
    </row>
    <row r="123" spans="1:7" ht="12">
      <c r="A123" s="1"/>
      <c r="B123" s="1"/>
      <c r="C123" s="1"/>
      <c r="D123" s="1"/>
      <c r="E123" s="1"/>
      <c r="F123" s="1"/>
      <c r="G123" s="1"/>
    </row>
    <row r="124" spans="1:7" ht="12">
      <c r="A124" s="3" t="s">
        <v>189</v>
      </c>
      <c r="B124" s="1"/>
      <c r="C124" s="1"/>
      <c r="D124" s="1"/>
      <c r="E124" s="1"/>
      <c r="F124" s="1"/>
      <c r="G124" s="1"/>
    </row>
    <row r="125" spans="1:7" ht="12">
      <c r="A125" s="4" t="s">
        <v>201</v>
      </c>
      <c r="B125" s="1"/>
      <c r="C125" s="1"/>
      <c r="D125" s="1"/>
      <c r="E125" s="1"/>
      <c r="F125" s="1"/>
      <c r="G125" s="1"/>
    </row>
    <row r="126" spans="1:7" ht="12">
      <c r="A126" s="5" t="s">
        <v>136</v>
      </c>
      <c r="B126" s="5" t="s">
        <v>44</v>
      </c>
      <c r="C126" s="5" t="s">
        <v>131</v>
      </c>
      <c r="D126" s="5" t="s">
        <v>132</v>
      </c>
      <c r="E126" s="5" t="s">
        <v>174</v>
      </c>
      <c r="F126" s="5" t="s">
        <v>175</v>
      </c>
      <c r="G126" s="5" t="s">
        <v>220</v>
      </c>
    </row>
    <row r="127" spans="1:7" ht="13.5">
      <c r="A127" s="1" t="s">
        <v>106</v>
      </c>
      <c r="B127" s="1" t="s">
        <v>348</v>
      </c>
      <c r="C127" s="2">
        <v>303549</v>
      </c>
      <c r="D127" s="2">
        <v>5910449</v>
      </c>
      <c r="E127" s="1" t="s">
        <v>119</v>
      </c>
      <c r="F127" s="1" t="s">
        <v>191</v>
      </c>
      <c r="G127" s="1" t="s">
        <v>140</v>
      </c>
    </row>
    <row r="128" spans="1:7" ht="13.5">
      <c r="A128" s="1" t="s">
        <v>190</v>
      </c>
      <c r="B128" s="1" t="s">
        <v>348</v>
      </c>
      <c r="C128" s="2">
        <v>306324</v>
      </c>
      <c r="D128" s="2">
        <v>5910001</v>
      </c>
      <c r="E128" s="1" t="s">
        <v>119</v>
      </c>
      <c r="F128" s="1" t="s">
        <v>191</v>
      </c>
      <c r="G128" s="1" t="s">
        <v>140</v>
      </c>
    </row>
    <row r="129" spans="1:7" ht="12">
      <c r="A129" s="1" t="s">
        <v>251</v>
      </c>
      <c r="B129" s="1" t="s">
        <v>222</v>
      </c>
      <c r="C129" s="1">
        <v>436301</v>
      </c>
      <c r="D129" s="1">
        <v>5876324</v>
      </c>
      <c r="E129" s="1"/>
      <c r="F129" s="1" t="s">
        <v>119</v>
      </c>
      <c r="G129" s="1" t="s">
        <v>208</v>
      </c>
    </row>
    <row r="130" spans="1:7" ht="12">
      <c r="A130" s="1" t="s">
        <v>229</v>
      </c>
      <c r="B130" s="1" t="s">
        <v>222</v>
      </c>
      <c r="C130" s="1">
        <v>436301</v>
      </c>
      <c r="D130" s="1">
        <v>5876324</v>
      </c>
      <c r="E130" s="1"/>
      <c r="F130" s="1" t="s">
        <v>119</v>
      </c>
      <c r="G130" s="1" t="s">
        <v>230</v>
      </c>
    </row>
    <row r="131" spans="1:7" ht="12">
      <c r="A131" s="1" t="s">
        <v>231</v>
      </c>
      <c r="B131" s="1" t="s">
        <v>222</v>
      </c>
      <c r="C131" s="1">
        <v>436301</v>
      </c>
      <c r="D131" s="1">
        <v>5876324</v>
      </c>
      <c r="E131" s="1"/>
      <c r="F131" s="1" t="s">
        <v>119</v>
      </c>
      <c r="G131" s="1" t="s">
        <v>250</v>
      </c>
    </row>
    <row r="132" spans="1:7" ht="12">
      <c r="A132" s="1" t="s">
        <v>232</v>
      </c>
      <c r="B132" s="1" t="s">
        <v>222</v>
      </c>
      <c r="C132" s="1">
        <v>436301</v>
      </c>
      <c r="D132" s="1">
        <v>5876324</v>
      </c>
      <c r="E132" s="1"/>
      <c r="F132" s="1" t="s">
        <v>119</v>
      </c>
      <c r="G132" s="1" t="s">
        <v>349</v>
      </c>
    </row>
    <row r="133" spans="1:7" ht="12">
      <c r="A133" s="1" t="s">
        <v>350</v>
      </c>
      <c r="B133" s="1" t="s">
        <v>222</v>
      </c>
      <c r="C133" s="1">
        <v>437561</v>
      </c>
      <c r="D133" s="1">
        <v>5884480</v>
      </c>
      <c r="E133" s="1"/>
      <c r="F133" s="1" t="s">
        <v>119</v>
      </c>
      <c r="G133" s="1" t="s">
        <v>230</v>
      </c>
    </row>
    <row r="134" spans="1:7" ht="12">
      <c r="A134" s="1" t="s">
        <v>351</v>
      </c>
      <c r="B134" s="1" t="s">
        <v>222</v>
      </c>
      <c r="C134" s="1">
        <v>436982</v>
      </c>
      <c r="D134" s="1">
        <v>5886326</v>
      </c>
      <c r="E134" s="1"/>
      <c r="F134" s="1" t="s">
        <v>119</v>
      </c>
      <c r="G134" s="1" t="s">
        <v>271</v>
      </c>
    </row>
    <row r="135" spans="1:7" ht="12">
      <c r="A135" s="1" t="s">
        <v>352</v>
      </c>
      <c r="B135" s="1" t="s">
        <v>222</v>
      </c>
      <c r="C135" s="1">
        <v>436982</v>
      </c>
      <c r="D135" s="1">
        <v>5886326</v>
      </c>
      <c r="E135" s="1"/>
      <c r="F135" s="1" t="s">
        <v>119</v>
      </c>
      <c r="G135" s="1" t="s">
        <v>357</v>
      </c>
    </row>
    <row r="136" spans="1:7" ht="12">
      <c r="A136" s="1" t="s">
        <v>165</v>
      </c>
      <c r="B136" s="1" t="s">
        <v>222</v>
      </c>
      <c r="C136" s="1">
        <v>436982</v>
      </c>
      <c r="D136" s="1">
        <v>5886326</v>
      </c>
      <c r="E136" s="1"/>
      <c r="F136" s="1" t="s">
        <v>119</v>
      </c>
      <c r="G136" s="1" t="s">
        <v>307</v>
      </c>
    </row>
    <row r="137" spans="1:7" ht="12">
      <c r="A137" s="1"/>
      <c r="B137" s="1"/>
      <c r="C137" s="1"/>
      <c r="D137" s="1"/>
      <c r="E137" s="1"/>
      <c r="F137" s="1"/>
      <c r="G137" s="1"/>
    </row>
    <row r="138" spans="1:7" ht="12">
      <c r="A138" s="4" t="s">
        <v>202</v>
      </c>
      <c r="B138" s="1"/>
      <c r="C138" s="1"/>
      <c r="D138" s="1"/>
      <c r="E138" s="1"/>
      <c r="F138" s="1"/>
      <c r="G138" s="1"/>
    </row>
    <row r="139" spans="1:7" ht="12">
      <c r="A139" s="5" t="s">
        <v>136</v>
      </c>
      <c r="B139" s="5" t="s">
        <v>44</v>
      </c>
      <c r="C139" s="5" t="s">
        <v>131</v>
      </c>
      <c r="D139" s="5" t="s">
        <v>132</v>
      </c>
      <c r="E139" s="5" t="s">
        <v>174</v>
      </c>
      <c r="F139" s="5" t="s">
        <v>175</v>
      </c>
      <c r="G139" s="5" t="s">
        <v>220</v>
      </c>
    </row>
    <row r="140" spans="1:7" ht="12">
      <c r="A140" s="1" t="s">
        <v>87</v>
      </c>
      <c r="B140" s="1" t="s">
        <v>222</v>
      </c>
      <c r="C140" s="1">
        <v>392161</v>
      </c>
      <c r="D140" s="1">
        <v>5745970</v>
      </c>
      <c r="E140" s="1"/>
      <c r="F140" s="1" t="s">
        <v>150</v>
      </c>
      <c r="G140" s="1" t="s">
        <v>88</v>
      </c>
    </row>
    <row r="141" spans="1:7" ht="12">
      <c r="A141" s="1" t="s">
        <v>89</v>
      </c>
      <c r="B141" s="1" t="s">
        <v>222</v>
      </c>
      <c r="C141" s="1">
        <v>385203</v>
      </c>
      <c r="D141" s="1">
        <v>5754416</v>
      </c>
      <c r="E141" s="1"/>
      <c r="F141" s="1" t="s">
        <v>150</v>
      </c>
      <c r="G141" s="1" t="s">
        <v>90</v>
      </c>
    </row>
    <row r="142" spans="1:7" ht="12">
      <c r="A142" s="1" t="s">
        <v>345</v>
      </c>
      <c r="B142" s="1" t="s">
        <v>222</v>
      </c>
      <c r="C142" s="1">
        <v>382188</v>
      </c>
      <c r="D142" s="1">
        <v>5757466</v>
      </c>
      <c r="E142" s="1"/>
      <c r="F142" s="1" t="s">
        <v>150</v>
      </c>
      <c r="G142" s="1" t="s">
        <v>20</v>
      </c>
    </row>
    <row r="143" spans="1:7" ht="12">
      <c r="A143" s="1" t="s">
        <v>287</v>
      </c>
      <c r="B143" s="1" t="s">
        <v>222</v>
      </c>
      <c r="C143" s="1">
        <v>378991</v>
      </c>
      <c r="D143" s="1">
        <v>5754515</v>
      </c>
      <c r="E143" s="1"/>
      <c r="F143" s="1" t="s">
        <v>150</v>
      </c>
      <c r="G143" s="1" t="s">
        <v>33</v>
      </c>
    </row>
    <row r="144" spans="1:7" ht="12">
      <c r="A144" s="1" t="s">
        <v>337</v>
      </c>
      <c r="B144" s="1" t="s">
        <v>222</v>
      </c>
      <c r="C144" s="1">
        <v>479946</v>
      </c>
      <c r="D144" s="1">
        <v>5720135</v>
      </c>
      <c r="E144" s="1"/>
      <c r="F144" s="1" t="s">
        <v>150</v>
      </c>
      <c r="G144" s="1" t="s">
        <v>275</v>
      </c>
    </row>
    <row r="145" spans="1:7" ht="12">
      <c r="A145" s="1" t="s">
        <v>356</v>
      </c>
      <c r="B145" s="1" t="s">
        <v>222</v>
      </c>
      <c r="C145" s="1">
        <v>479484</v>
      </c>
      <c r="D145" s="1">
        <v>5719174</v>
      </c>
      <c r="E145" s="1"/>
      <c r="F145" s="1" t="s">
        <v>150</v>
      </c>
      <c r="G145" s="1" t="s">
        <v>274</v>
      </c>
    </row>
    <row r="146" spans="1:7" ht="12">
      <c r="A146" s="1"/>
      <c r="B146" s="1"/>
      <c r="C146" s="1"/>
      <c r="D146" s="1"/>
      <c r="E146" s="1"/>
      <c r="F146" s="1"/>
      <c r="G146" s="1"/>
    </row>
    <row r="147" spans="1:7" ht="12">
      <c r="A147" s="4" t="s">
        <v>306</v>
      </c>
      <c r="B147" s="1"/>
      <c r="C147" s="1"/>
      <c r="D147" s="1"/>
      <c r="E147" s="1"/>
      <c r="F147" s="1"/>
      <c r="G147" s="1"/>
    </row>
    <row r="148" spans="1:7" ht="12">
      <c r="A148" s="1" t="s">
        <v>25</v>
      </c>
      <c r="B148" s="1" t="s">
        <v>128</v>
      </c>
      <c r="C148" s="1">
        <v>379989</v>
      </c>
      <c r="D148" s="1">
        <v>5929792</v>
      </c>
      <c r="E148" s="1" t="s">
        <v>26</v>
      </c>
      <c r="F148" s="1"/>
      <c r="G148" s="1" t="s">
        <v>130</v>
      </c>
    </row>
    <row r="149" spans="1:7" ht="12">
      <c r="A149" s="1"/>
      <c r="B149" s="1"/>
      <c r="C149" s="1"/>
      <c r="D149" s="1"/>
      <c r="E149" s="1"/>
      <c r="F149" s="1"/>
      <c r="G149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Quane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Quane</dc:creator>
  <cp:keywords/>
  <dc:description/>
  <cp:lastModifiedBy>kushnir</cp:lastModifiedBy>
  <cp:lastPrinted>2011-10-24T17:32:27Z</cp:lastPrinted>
  <dcterms:created xsi:type="dcterms:W3CDTF">2009-10-05T20:24:37Z</dcterms:created>
  <dcterms:modified xsi:type="dcterms:W3CDTF">2011-11-08T03:23:15Z</dcterms:modified>
  <cp:category/>
  <cp:version/>
  <cp:contentType/>
  <cp:contentStatus/>
</cp:coreProperties>
</file>